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Korrektur Matthias\"/>
    </mc:Choice>
  </mc:AlternateContent>
  <bookViews>
    <workbookView xWindow="397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1" i="2" s="1"/>
  <c r="J96" i="2" s="1"/>
  <c r="J93" i="2"/>
  <c r="J92" i="2"/>
  <c r="J114" i="2"/>
  <c r="J113" i="2"/>
  <c r="J112" i="2"/>
  <c r="J111" i="2"/>
  <c r="J108" i="2"/>
  <c r="J107" i="2"/>
  <c r="J109" i="2" s="1"/>
  <c r="J105" i="2"/>
  <c r="J104" i="2"/>
  <c r="J103" i="2"/>
  <c r="J102" i="2"/>
  <c r="J101" i="2" s="1"/>
  <c r="J106" i="2" s="1"/>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66" i="2" s="1"/>
  <c r="J69" i="2" s="1"/>
  <c r="J12" i="2"/>
  <c r="B10" i="2"/>
  <c r="E13" i="2" l="1"/>
  <c r="J110" i="2"/>
  <c r="J115" i="2" s="1"/>
  <c r="J75" i="2"/>
  <c r="J79" i="2" s="1"/>
  <c r="J86" i="2"/>
  <c r="J90" i="2" s="1"/>
  <c r="J80" i="2"/>
  <c r="J85" i="2" s="1"/>
  <c r="G43" i="2"/>
  <c r="F38" i="2"/>
  <c r="F22" i="2"/>
  <c r="F42" i="2"/>
  <c r="E37" i="2"/>
  <c r="E41"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<sst xmlns="http://schemas.openxmlformats.org/spreadsheetml/2006/main" count="175" uniqueCount="81">
  <si>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</si>
  <si>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</si>
  <si>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</si>
  <si>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</si>
  <si>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</si>
  <si>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</si>
  <si>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</si>
  <si>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</si>
  <si>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</si>
  <si>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</si>
  <si>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</si>
  <si>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</si>
  <si>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</si>
  <si>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</si>
  <si>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</si>
  <si>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</si>
  <si>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</si>
  <si>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</si>
  <si>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</si>
  <si>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</si>
  <si>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</si>
  <si>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</si>
  <si>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</si>
  <si>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</si>
  <si>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</si>
  <si>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</si>
  <si>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</si>
  <si>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</si>
  <si>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</si>
  <si>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</si>
  <si>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</si>
  <si>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</si>
  <si>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</si>
  <si>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</si>
  <si>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</si>
  <si>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</si>
  <si>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</si>
  <si>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</si>
  <si>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</si>
  <si>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</si>
  <si>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</si>
  <si>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</si>
  <si>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</si>
  <si>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</si>
  <si>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</si>
  <si>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</si>
  <si>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</si>
  <si>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</si>
  <si>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</si>
  <si>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</si>
  <si>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</si>
  <si>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</si>
  <si>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</si>
  <si>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</si>
  <si>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</si>
  <si>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</si>
  <si>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</si>
  <si>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</si>
  <si>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</si>
  <si>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</si>
  <si>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</si>
  <si>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</si>
  <si>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</si>
  <si>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</si>
  <si>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</si>
  <si>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</si>
  <si>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Butter geschmeidig</t>
  </si>
  <si>
    <t>Zucker</t>
  </si>
  <si>
    <t>Vollei</t>
  </si>
  <si>
    <t>Salz</t>
  </si>
  <si>
    <t>-</t>
  </si>
  <si>
    <t>Weizenmehl  Type 550</t>
  </si>
  <si>
    <t>Backpulver P1</t>
  </si>
  <si>
    <t>Hirschhornsalz</t>
  </si>
  <si>
    <t>Milch</t>
  </si>
  <si>
    <t>Amerikaner</t>
  </si>
  <si>
    <t>Weizenquellstärke (z.B. Toogel)</t>
  </si>
  <si>
    <t>Wer den typischen Ammonium-Geschmackt nicht im Gebäck haben möchte, kann die Amerikaner auch nur mit Backpulver lockern.</t>
  </si>
  <si>
    <t>Vanille (nach Geschmack)</t>
  </si>
  <si>
    <t>Alle Zutaten bei Raumtemperatur temperieren 22-24°C. 
Butter, Zucker und Aromen leicht schaumig rühren, Eier nach und nach zugeben. 
Danach mit Mehl, Backpulver, Milch und gelöstes Hirschhornsalz zu einer Rührmasse kurz verrühren.
Mit gewünschter Größe aufdressieren und entweder direkt backen oder einfrosten und dann nach dem Auftauen backen.</t>
  </si>
  <si>
    <t>ganz einfaches Rührmassen-Gebäck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</si>
</sst>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8">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xf numFmtId="0" fontId="1" fillId="0" borderId="0"/>
    <xf numFmtId="44" fontId="1" fillId="0" borderId="0" applyFont="0" applyFill="0" applyBorder="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25" fillId="0" borderId="32" xfId="26" applyFont="1" applyFill="1" applyBorder="1" applyAlignment="1">
      <alignment horizontal="left" vertical="top" wrapText="1"/>
    </xf>
    <xf numFmtId="0" fontId="25" fillId="0" borderId="18" xfId="26" applyFont="1" applyFill="1" applyBorder="1" applyAlignment="1">
      <alignment horizontal="left" vertical="top" wrapText="1"/>
    </xf>
    <xf numFmtId="0" fontId="25" fillId="0" borderId="17" xfId="26"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8">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Euro 2" xfId="27"/>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 2" xfId="26"/>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75</v>
      </c>
      <c r="D3" s="94"/>
      <c r="E3" s="94"/>
      <c r="F3" s="94"/>
      <c r="G3" s="95"/>
      <c r="L3" s="85" t="s">
        <v>32</v>
      </c>
      <c r="M3" s="85"/>
      <c r="O3" s="75">
        <v>10</v>
      </c>
      <c r="Q3" s="35" t="s">
        <v>35</v>
      </c>
    </row>
    <row r="4" spans="1:24" ht="5.25" customHeight="1" x14ac:dyDescent="0.2">
      <c r="A4" s="36"/>
      <c r="B4" s="96"/>
    </row>
    <row r="5" spans="1:24" ht="24.75" customHeight="1" x14ac:dyDescent="0.2">
      <c r="A5" s="36"/>
      <c r="B5" s="96"/>
      <c r="C5" s="97" t="s">
        <v>80</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9" t="s">
        <v>10</v>
      </c>
    </row>
    <row r="8" spans="1:24" ht="5.25" customHeight="1" thickBot="1" x14ac:dyDescent="0.25">
      <c r="A8"/>
      <c r="B8"/>
      <c r="C8"/>
      <c r="D8"/>
      <c r="E8"/>
      <c r="F8"/>
      <c r="G8"/>
      <c r="H8"/>
      <c r="I8" s="4"/>
      <c r="J8" s="4"/>
      <c r="K8" s="4"/>
      <c r="L8" s="90"/>
      <c r="M8" s="90"/>
      <c r="N8" s="4"/>
      <c r="O8" s="90"/>
      <c r="P8" s="4"/>
      <c r="Q8" s="90"/>
      <c r="R8" s="4"/>
      <c r="S8" s="89"/>
    </row>
    <row r="9" spans="1:24" ht="5.25" customHeight="1" x14ac:dyDescent="0.2">
      <c r="A9"/>
      <c r="B9"/>
      <c r="C9"/>
      <c r="D9" s="5"/>
      <c r="E9" s="66"/>
      <c r="F9" s="66"/>
      <c r="G9" s="68"/>
      <c r="H9"/>
      <c r="I9" s="4"/>
      <c r="J9" s="4"/>
      <c r="K9" s="4"/>
      <c r="L9" s="90"/>
      <c r="M9" s="90"/>
      <c r="N9" s="4"/>
      <c r="O9" s="90"/>
      <c r="P9" s="4"/>
      <c r="Q9" s="90"/>
      <c r="R9" s="4"/>
      <c r="S9" s="89"/>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Butter geschmeidig</v>
      </c>
      <c r="C12" s="57">
        <f t="shared" ref="C12:C20" si="1">IF(AND(L12&lt;&gt;"",M12&lt;&gt;""),M12,"")</f>
        <v>0.25</v>
      </c>
      <c r="D12" s="55" t="str">
        <f t="shared" ref="D12:D20" si="2">IF(AND(O12&lt;&gt;"",M12&lt;&gt;""),$O12,"")</f>
        <v>kg</v>
      </c>
      <c r="E12" s="54">
        <f t="shared" ref="E12:G21" si="3">IF(AND($L$5&gt;0,$O$46&gt;0),"-----",IF($C12&lt;&gt;"",IF($M12&lt;$O$3,$C12*E$47,ROUND($C12*E$47,2)),""))</f>
        <v>0.25</v>
      </c>
      <c r="F12" s="54">
        <f t="shared" si="3"/>
        <v>0.5</v>
      </c>
      <c r="G12" s="54">
        <f t="shared" si="3"/>
        <v>0.75</v>
      </c>
      <c r="H12" s="9"/>
      <c r="I12" s="11"/>
      <c r="J12" s="37" t="str">
        <f>IF(L12&lt;&gt;"","X","")</f>
        <v>X</v>
      </c>
      <c r="K12" s="61" t="s">
        <v>63</v>
      </c>
      <c r="L12" s="45" t="s">
        <v>66</v>
      </c>
      <c r="M12" s="46">
        <v>0.25</v>
      </c>
      <c r="N12" s="11"/>
      <c r="O12" s="47" t="s">
        <v>7</v>
      </c>
      <c r="P12" s="11"/>
      <c r="Q12" s="48"/>
      <c r="R12" s="11"/>
      <c r="S12" s="45"/>
      <c r="T12" s="53"/>
      <c r="W12" s="10" t="s">
        <v>7</v>
      </c>
      <c r="X12" s="24">
        <f t="shared" ref="X12:X25" si="4">IF(AND(Q12&lt;&gt;"o",Q12&lt;&gt;"o2",Q12&lt;&gt;"o3"),M12,0)</f>
        <v>0.25</v>
      </c>
    </row>
    <row r="13" spans="1:24" s="10" customFormat="1" ht="20.25" customHeight="1" x14ac:dyDescent="0.2">
      <c r="A13" s="9"/>
      <c r="B13" s="51" t="str">
        <f t="shared" si="0"/>
        <v>Zucker</v>
      </c>
      <c r="C13" s="57">
        <f t="shared" si="1"/>
        <v>0.38</v>
      </c>
      <c r="D13" s="55" t="str">
        <f t="shared" si="2"/>
        <v>kg</v>
      </c>
      <c r="E13" s="54">
        <f t="shared" si="3"/>
        <v>0.38</v>
      </c>
      <c r="F13" s="54">
        <f t="shared" si="3"/>
        <v>0.76</v>
      </c>
      <c r="G13" s="54">
        <f t="shared" si="3"/>
        <v>1.1400000000000001</v>
      </c>
      <c r="H13" s="9"/>
      <c r="I13" s="11"/>
      <c r="J13" s="37" t="str">
        <f t="shared" ref="J13:J43" si="5">IF(L13&lt;&gt;"","X","")</f>
        <v>X</v>
      </c>
      <c r="K13" s="61" t="s">
        <v>63</v>
      </c>
      <c r="L13" s="45" t="s">
        <v>67</v>
      </c>
      <c r="M13" s="46">
        <v>0.38</v>
      </c>
      <c r="N13" s="11"/>
      <c r="O13" s="47" t="s">
        <v>7</v>
      </c>
      <c r="P13" s="11"/>
      <c r="Q13" s="48"/>
      <c r="R13" s="11"/>
      <c r="S13" s="45"/>
      <c r="T13" s="53"/>
      <c r="W13" s="10" t="s">
        <v>7</v>
      </c>
      <c r="X13" s="24">
        <f t="shared" si="4"/>
        <v>0.38</v>
      </c>
    </row>
    <row r="14" spans="1:24" s="10" customFormat="1" ht="20.25" customHeight="1" x14ac:dyDescent="0.2">
      <c r="A14" s="9"/>
      <c r="B14" s="51" t="str">
        <f t="shared" si="0"/>
        <v>Vollei</v>
      </c>
      <c r="C14" s="57">
        <f t="shared" si="1"/>
        <v>0.19</v>
      </c>
      <c r="D14" s="55" t="str">
        <f t="shared" si="2"/>
        <v>kg</v>
      </c>
      <c r="E14" s="54">
        <f t="shared" si="3"/>
        <v>0.19</v>
      </c>
      <c r="F14" s="54">
        <f t="shared" si="3"/>
        <v>0.38</v>
      </c>
      <c r="G14" s="54">
        <f t="shared" si="3"/>
        <v>0.57000000000000006</v>
      </c>
      <c r="H14" s="9"/>
      <c r="I14" s="11"/>
      <c r="J14" s="37" t="str">
        <f t="shared" si="5"/>
        <v>X</v>
      </c>
      <c r="K14" s="61" t="s">
        <v>63</v>
      </c>
      <c r="L14" s="45" t="s">
        <v>68</v>
      </c>
      <c r="M14" s="46">
        <v>0.19</v>
      </c>
      <c r="N14" s="11"/>
      <c r="O14" s="47" t="s">
        <v>7</v>
      </c>
      <c r="P14" s="11"/>
      <c r="Q14" s="48"/>
      <c r="R14" s="11"/>
      <c r="S14" s="45"/>
      <c r="T14" s="53"/>
      <c r="W14" s="10" t="s">
        <v>7</v>
      </c>
      <c r="X14" s="24">
        <f t="shared" si="4"/>
        <v>0.19</v>
      </c>
    </row>
    <row r="15" spans="1:24" s="10" customFormat="1" ht="20.25" customHeight="1" x14ac:dyDescent="0.2">
      <c r="A15" s="9"/>
      <c r="B15" s="51" t="str">
        <f t="shared" si="0"/>
        <v>Salz</v>
      </c>
      <c r="C15" s="57">
        <f t="shared" si="1"/>
        <v>1.0000000000000002E-2</v>
      </c>
      <c r="D15" s="55" t="str">
        <f t="shared" si="2"/>
        <v>kg</v>
      </c>
      <c r="E15" s="54">
        <f t="shared" si="3"/>
        <v>1.0000000000000002E-2</v>
      </c>
      <c r="F15" s="54">
        <f t="shared" si="3"/>
        <v>2.0000000000000004E-2</v>
      </c>
      <c r="G15" s="54">
        <f t="shared" si="3"/>
        <v>3.0000000000000006E-2</v>
      </c>
      <c r="H15" s="9"/>
      <c r="I15" s="11"/>
      <c r="J15" s="37" t="str">
        <f t="shared" si="5"/>
        <v>X</v>
      </c>
      <c r="K15" s="61" t="s">
        <v>63</v>
      </c>
      <c r="L15" s="45" t="s">
        <v>69</v>
      </c>
      <c r="M15" s="46">
        <v>1.0000000000000002E-2</v>
      </c>
      <c r="N15" s="11"/>
      <c r="O15" s="47" t="s">
        <v>7</v>
      </c>
      <c r="P15" s="11"/>
      <c r="Q15" s="48"/>
      <c r="R15" s="11"/>
      <c r="S15" s="45"/>
      <c r="T15" s="53"/>
      <c r="W15" s="10" t="s">
        <v>7</v>
      </c>
      <c r="X15" s="24">
        <f t="shared" si="4"/>
        <v>1.0000000000000002E-2</v>
      </c>
    </row>
    <row r="16" spans="1:24" s="10" customFormat="1" ht="20.25" customHeight="1" x14ac:dyDescent="0.2">
      <c r="A16" s="9"/>
      <c r="B16" s="51" t="str">
        <f t="shared" si="0"/>
        <v>Vanille (nach Geschmack)</v>
      </c>
      <c r="C16" s="57" t="str">
        <f t="shared" si="1"/>
        <v/>
      </c>
      <c r="D16" s="55" t="str">
        <f t="shared" si="2"/>
        <v/>
      </c>
      <c r="E16" s="54" t="str">
        <f t="shared" si="3"/>
        <v/>
      </c>
      <c r="F16" s="54" t="str">
        <f t="shared" si="3"/>
        <v/>
      </c>
      <c r="G16" s="54" t="str">
        <f t="shared" si="3"/>
        <v/>
      </c>
      <c r="H16" s="9"/>
      <c r="I16" s="11"/>
      <c r="J16" s="37" t="str">
        <f t="shared" si="5"/>
        <v>X</v>
      </c>
      <c r="K16" s="61" t="s">
        <v>63</v>
      </c>
      <c r="L16" s="45" t="s">
        <v>78</v>
      </c>
      <c r="M16" s="46"/>
      <c r="N16" s="11"/>
      <c r="O16" s="47"/>
      <c r="P16" s="11"/>
      <c r="Q16" s="48"/>
      <c r="R16" s="11"/>
      <c r="S16" s="45"/>
      <c r="T16" s="53"/>
      <c r="W16" s="10" t="s">
        <v>7</v>
      </c>
      <c r="X16" s="24">
        <f t="shared" si="4"/>
        <v>0</v>
      </c>
    </row>
    <row r="17" spans="1:24" s="10" customFormat="1" ht="20.25" customHeight="1" x14ac:dyDescent="0.2">
      <c r="A17" s="9"/>
      <c r="B17" s="51" t="str">
        <f t="shared" si="0"/>
        <v>-</v>
      </c>
      <c r="C17" s="57" t="str">
        <f t="shared" si="1"/>
        <v/>
      </c>
      <c r="D17" s="55" t="str">
        <f t="shared" si="2"/>
        <v/>
      </c>
      <c r="E17" s="54" t="str">
        <f t="shared" si="3"/>
        <v/>
      </c>
      <c r="F17" s="54" t="str">
        <f t="shared" si="3"/>
        <v/>
      </c>
      <c r="G17" s="54" t="str">
        <f t="shared" si="3"/>
        <v/>
      </c>
      <c r="H17" s="9"/>
      <c r="I17" s="11"/>
      <c r="J17" s="37" t="str">
        <f t="shared" si="5"/>
        <v>X</v>
      </c>
      <c r="K17" s="61" t="s">
        <v>63</v>
      </c>
      <c r="L17" s="45" t="s">
        <v>70</v>
      </c>
      <c r="M17" s="46"/>
      <c r="N17" s="11"/>
      <c r="O17" s="47"/>
      <c r="P17" s="11"/>
      <c r="Q17" s="48"/>
      <c r="R17" s="11"/>
      <c r="S17" s="45"/>
      <c r="T17" s="53"/>
      <c r="W17" s="10" t="s">
        <v>7</v>
      </c>
      <c r="X17" s="24">
        <f t="shared" si="4"/>
        <v>0</v>
      </c>
    </row>
    <row r="18" spans="1:24" s="10" customFormat="1" ht="20.25" customHeight="1" x14ac:dyDescent="0.2">
      <c r="A18" s="9"/>
      <c r="B18" s="51" t="str">
        <f t="shared" si="0"/>
        <v>Weizenmehl  Type 550</v>
      </c>
      <c r="C18" s="57">
        <f t="shared" si="1"/>
        <v>0.95000000000000007</v>
      </c>
      <c r="D18" s="55" t="str">
        <f t="shared" si="2"/>
        <v>kg</v>
      </c>
      <c r="E18" s="54">
        <f t="shared" si="3"/>
        <v>0.95000000000000007</v>
      </c>
      <c r="F18" s="54">
        <f t="shared" si="3"/>
        <v>1.9000000000000001</v>
      </c>
      <c r="G18" s="54">
        <f t="shared" si="3"/>
        <v>2.85</v>
      </c>
      <c r="H18" s="9"/>
      <c r="I18" s="11"/>
      <c r="J18" s="37" t="str">
        <f t="shared" si="5"/>
        <v>X</v>
      </c>
      <c r="K18" s="61" t="s">
        <v>63</v>
      </c>
      <c r="L18" s="45" t="s">
        <v>71</v>
      </c>
      <c r="M18" s="46">
        <v>0.95000000000000007</v>
      </c>
      <c r="N18" s="11"/>
      <c r="O18" s="47" t="s">
        <v>7</v>
      </c>
      <c r="P18" s="11"/>
      <c r="Q18" s="48"/>
      <c r="R18" s="11"/>
      <c r="S18" s="45"/>
      <c r="T18" s="53"/>
      <c r="W18" s="10" t="s">
        <v>7</v>
      </c>
      <c r="X18" s="24">
        <f t="shared" si="4"/>
        <v>0.95000000000000007</v>
      </c>
    </row>
    <row r="19" spans="1:24" s="10" customFormat="1" ht="20.25" customHeight="1" x14ac:dyDescent="0.2">
      <c r="A19" s="9"/>
      <c r="B19" s="51" t="str">
        <f t="shared" si="0"/>
        <v>Weizenquellstärke (z.B. Toogel)</v>
      </c>
      <c r="C19" s="57">
        <f t="shared" si="1"/>
        <v>0.05</v>
      </c>
      <c r="D19" s="55" t="str">
        <f t="shared" si="2"/>
        <v>kg</v>
      </c>
      <c r="E19" s="54">
        <f t="shared" si="3"/>
        <v>0.05</v>
      </c>
      <c r="F19" s="54">
        <f t="shared" si="3"/>
        <v>0.1</v>
      </c>
      <c r="G19" s="54">
        <f t="shared" si="3"/>
        <v>0.15000000000000002</v>
      </c>
      <c r="H19" s="9"/>
      <c r="I19" s="11"/>
      <c r="J19" s="37" t="str">
        <f t="shared" si="5"/>
        <v>X</v>
      </c>
      <c r="K19" s="61" t="s">
        <v>63</v>
      </c>
      <c r="L19" s="45" t="s">
        <v>76</v>
      </c>
      <c r="M19" s="46">
        <v>0.05</v>
      </c>
      <c r="N19" s="11"/>
      <c r="O19" s="47" t="s">
        <v>7</v>
      </c>
      <c r="P19" s="11"/>
      <c r="Q19" s="48"/>
      <c r="R19" s="11"/>
      <c r="S19" s="45"/>
      <c r="T19" s="53"/>
      <c r="W19" s="10" t="s">
        <v>7</v>
      </c>
      <c r="X19" s="24">
        <f t="shared" si="4"/>
        <v>0.05</v>
      </c>
    </row>
    <row r="20" spans="1:24" s="10" customFormat="1" ht="20.25" customHeight="1" x14ac:dyDescent="0.2">
      <c r="A20" s="9"/>
      <c r="B20" s="51" t="str">
        <f t="shared" si="0"/>
        <v>Backpulver P1</v>
      </c>
      <c r="C20" s="57">
        <f t="shared" si="1"/>
        <v>3.3000000000000002E-2</v>
      </c>
      <c r="D20" s="55" t="str">
        <f t="shared" si="2"/>
        <v>kg</v>
      </c>
      <c r="E20" s="54">
        <f t="shared" si="3"/>
        <v>3.3000000000000002E-2</v>
      </c>
      <c r="F20" s="54">
        <f t="shared" si="3"/>
        <v>6.6000000000000003E-2</v>
      </c>
      <c r="G20" s="54">
        <f t="shared" si="3"/>
        <v>9.9000000000000005E-2</v>
      </c>
      <c r="H20" s="9"/>
      <c r="I20" s="11"/>
      <c r="J20" s="37" t="str">
        <f>IF(L20&lt;&gt;"","X","")</f>
        <v>X</v>
      </c>
      <c r="K20" s="61" t="s">
        <v>63</v>
      </c>
      <c r="L20" s="45" t="s">
        <v>72</v>
      </c>
      <c r="M20" s="46">
        <v>3.3000000000000002E-2</v>
      </c>
      <c r="N20" s="11"/>
      <c r="O20" s="47" t="s">
        <v>7</v>
      </c>
      <c r="P20" s="11"/>
      <c r="Q20" s="48"/>
      <c r="R20" s="11"/>
      <c r="S20" s="45"/>
      <c r="T20" s="53"/>
      <c r="W20" s="10" t="s">
        <v>7</v>
      </c>
      <c r="X20" s="24">
        <f t="shared" si="4"/>
        <v>3.3000000000000002E-2</v>
      </c>
    </row>
    <row r="21" spans="1:24" s="10" customFormat="1" ht="20.25" customHeight="1" x14ac:dyDescent="0.2">
      <c r="A21" s="9"/>
      <c r="B21" s="56" t="str">
        <f t="shared" si="0"/>
        <v>-</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X</v>
      </c>
      <c r="K21" s="61" t="s">
        <v>63</v>
      </c>
      <c r="L21" s="45" t="s">
        <v>70</v>
      </c>
      <c r="M21" s="46"/>
      <c r="N21" s="11"/>
      <c r="O21" s="47"/>
      <c r="P21" s="11"/>
      <c r="Q21" s="48"/>
      <c r="R21" s="11"/>
      <c r="S21" s="45"/>
      <c r="T21" s="53"/>
      <c r="W21" s="10" t="s">
        <v>7</v>
      </c>
      <c r="X21" s="24">
        <f t="shared" si="4"/>
        <v>0</v>
      </c>
    </row>
    <row r="22" spans="1:24" s="10" customFormat="1" ht="20.25" customHeight="1" x14ac:dyDescent="0.2">
      <c r="A22" s="9"/>
      <c r="B22" s="51" t="str">
        <f t="shared" si="0"/>
        <v>Hirschhornsalz</v>
      </c>
      <c r="C22" s="57">
        <f t="shared" si="6"/>
        <v>5.000000000000001E-3</v>
      </c>
      <c r="D22" s="55" t="str">
        <f t="shared" si="7"/>
        <v>kg</v>
      </c>
      <c r="E22" s="54">
        <f>IF(AND($L$5&gt;0,$O$46&gt;0),"-----",IF($C22&lt;&gt;"",IF($M22&lt;$O$3,$C22*E$47,ROUND($C22*E$47,2)),""))</f>
        <v>5.000000000000001E-3</v>
      </c>
      <c r="F22" s="54">
        <f>IF(AND($L$5&gt;0,$O$46&gt;0),"-----",IF($C22&lt;&gt;"",IF($M22&lt;$O$3,$C22*F$47,ROUND($C22*F$47,2)),""))</f>
        <v>1.0000000000000002E-2</v>
      </c>
      <c r="G22" s="54">
        <f>IF(AND($L$5&gt;0,$O$46&gt;0),"-----",IF($C22&lt;&gt;"",IF($M22&lt;$O$3,$C22*G$47,ROUND($C22*G$47,2)),""))</f>
        <v>1.5000000000000003E-2</v>
      </c>
      <c r="H22" s="9"/>
      <c r="I22" s="11"/>
      <c r="J22" s="37" t="str">
        <f t="shared" si="5"/>
        <v>X</v>
      </c>
      <c r="K22" s="61" t="s">
        <v>63</v>
      </c>
      <c r="L22" s="45" t="s">
        <v>73</v>
      </c>
      <c r="M22" s="46">
        <v>5.000000000000001E-3</v>
      </c>
      <c r="N22" s="11"/>
      <c r="O22" s="47" t="s">
        <v>7</v>
      </c>
      <c r="P22" s="11"/>
      <c r="Q22" s="48"/>
      <c r="R22" s="11"/>
      <c r="S22" s="45"/>
      <c r="T22" s="53"/>
      <c r="W22" s="10" t="s">
        <v>7</v>
      </c>
      <c r="X22" s="24">
        <f t="shared" si="4"/>
        <v>5.000000000000001E-3</v>
      </c>
    </row>
    <row r="23" spans="1:24" s="10" customFormat="1" ht="20.25" customHeight="1" x14ac:dyDescent="0.2">
      <c r="A23" s="9"/>
      <c r="B23" s="51" t="str">
        <f t="shared" si="0"/>
        <v>Milch</v>
      </c>
      <c r="C23" s="57">
        <f t="shared" si="6"/>
        <v>1.0000000000000002E-2</v>
      </c>
      <c r="D23" s="55" t="str">
        <f t="shared" si="7"/>
        <v>kg</v>
      </c>
      <c r="E23" s="54">
        <f t="shared" ref="E23:G43" si="8">IF(AND($L$5&gt;0,$O$46&gt;0),"-----",IF($C23&lt;&gt;"",IF($M23&lt;$O$3,$C23*E$47,ROUND($C23*E$47,2)),""))</f>
        <v>1.0000000000000002E-2</v>
      </c>
      <c r="F23" s="54">
        <f t="shared" si="8"/>
        <v>2.0000000000000004E-2</v>
      </c>
      <c r="G23" s="54">
        <f t="shared" si="8"/>
        <v>3.0000000000000006E-2</v>
      </c>
      <c r="H23" s="9"/>
      <c r="I23" s="11"/>
      <c r="J23" s="37" t="str">
        <f t="shared" si="5"/>
        <v>X</v>
      </c>
      <c r="K23" s="61" t="s">
        <v>63</v>
      </c>
      <c r="L23" s="45" t="s">
        <v>74</v>
      </c>
      <c r="M23" s="46">
        <v>1.0000000000000002E-2</v>
      </c>
      <c r="N23" s="11"/>
      <c r="O23" s="47" t="s">
        <v>7</v>
      </c>
      <c r="P23" s="11"/>
      <c r="Q23" s="48"/>
      <c r="R23" s="11"/>
      <c r="S23" s="45"/>
      <c r="T23" s="53"/>
      <c r="W23" s="10" t="s">
        <v>7</v>
      </c>
      <c r="X23" s="24">
        <f t="shared" si="4"/>
        <v>1.0000000000000002E-2</v>
      </c>
    </row>
    <row r="24" spans="1:24" s="10" customFormat="1" ht="20.25" customHeight="1" x14ac:dyDescent="0.2">
      <c r="A24" s="9"/>
      <c r="B24" s="51" t="str">
        <f t="shared" si="0"/>
        <v>-</v>
      </c>
      <c r="C24" s="57" t="str">
        <f t="shared" si="6"/>
        <v/>
      </c>
      <c r="D24" s="55" t="str">
        <f t="shared" si="7"/>
        <v/>
      </c>
      <c r="E24" s="54" t="str">
        <f t="shared" si="8"/>
        <v/>
      </c>
      <c r="F24" s="54" t="str">
        <f t="shared" si="8"/>
        <v/>
      </c>
      <c r="G24" s="54" t="str">
        <f t="shared" si="8"/>
        <v/>
      </c>
      <c r="H24" s="9"/>
      <c r="I24" s="11"/>
      <c r="J24" s="37" t="str">
        <f t="shared" si="5"/>
        <v>X</v>
      </c>
      <c r="K24" s="61" t="s">
        <v>63</v>
      </c>
      <c r="L24" s="45" t="s">
        <v>70</v>
      </c>
      <c r="M24" s="46"/>
      <c r="N24" s="11"/>
      <c r="O24" s="47"/>
      <c r="P24" s="11"/>
      <c r="Q24" s="48"/>
      <c r="R24" s="11"/>
      <c r="S24" s="45"/>
      <c r="T24" s="53"/>
      <c r="W24" s="10" t="s">
        <v>7</v>
      </c>
      <c r="X24" s="24">
        <f t="shared" si="4"/>
        <v>0</v>
      </c>
    </row>
    <row r="25" spans="1:24" s="10" customFormat="1" ht="20.25" customHeight="1" x14ac:dyDescent="0.2">
      <c r="A25" s="9"/>
      <c r="B25" s="51" t="str">
        <f t="shared" si="0"/>
        <v>Milch</v>
      </c>
      <c r="C25" s="57">
        <f t="shared" si="6"/>
        <v>0.59000000000000008</v>
      </c>
      <c r="D25" s="55" t="str">
        <f t="shared" si="7"/>
        <v>kg</v>
      </c>
      <c r="E25" s="54">
        <f t="shared" si="8"/>
        <v>0.59000000000000008</v>
      </c>
      <c r="F25" s="54">
        <f t="shared" si="8"/>
        <v>1.1800000000000002</v>
      </c>
      <c r="G25" s="54">
        <f t="shared" si="8"/>
        <v>1.7700000000000002</v>
      </c>
      <c r="H25" s="9"/>
      <c r="I25" s="11"/>
      <c r="J25" s="37" t="str">
        <f t="shared" si="5"/>
        <v>X</v>
      </c>
      <c r="K25" s="61" t="s">
        <v>63</v>
      </c>
      <c r="L25" s="45" t="s">
        <v>74</v>
      </c>
      <c r="M25" s="46">
        <v>0.59000000000000008</v>
      </c>
      <c r="N25" s="11"/>
      <c r="O25" s="47" t="s">
        <v>7</v>
      </c>
      <c r="P25" s="11"/>
      <c r="Q25" s="48"/>
      <c r="R25" s="11"/>
      <c r="S25" s="45"/>
      <c r="T25" s="53"/>
      <c r="W25" s="10" t="s">
        <v>7</v>
      </c>
      <c r="X25" s="24">
        <f t="shared" si="4"/>
        <v>0.59000000000000008</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42049.959854050925</v>
      </c>
      <c r="C46" s="16">
        <f>IF(O46&gt;0,"",X46)</f>
        <v>2.468</v>
      </c>
      <c r="D46" s="70"/>
      <c r="E46" s="72">
        <f>IF($O$46&gt;0,"-----",IF($L$5&lt;&gt;"",$L$5*E10,E10*$C$46))</f>
        <v>2.468</v>
      </c>
      <c r="F46" s="72">
        <f>IF($O$46&gt;0,"-----",IF($L$5&lt;&gt;"",$L$5*F10,F10*$C$46))</f>
        <v>4.9359999999999999</v>
      </c>
      <c r="G46" s="72">
        <f>IF($O$46&gt;0,"-----",IF($L$5&lt;&gt;"",$L$5*G10,G10*$C$46))</f>
        <v>7.4039999999999999</v>
      </c>
      <c r="H46"/>
      <c r="I46" s="4"/>
      <c r="J46" s="38" t="s">
        <v>30</v>
      </c>
      <c r="K46" s="14"/>
      <c r="L46" s="14"/>
      <c r="M46" s="14"/>
      <c r="N46" s="14"/>
      <c r="O46" s="76">
        <f>COUNTIF(O12:O43,"=St.")</f>
        <v>0</v>
      </c>
      <c r="P46" s="14"/>
      <c r="Q46" s="14"/>
      <c r="R46" s="2"/>
      <c r="X46" s="25">
        <f>SUM(X11:X45)</f>
        <v>2.468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53" customHeight="1" x14ac:dyDescent="0.25">
      <c r="A54" s="23"/>
      <c r="B54" s="82" t="s">
        <v>79</v>
      </c>
      <c r="C54" s="83"/>
      <c r="D54" s="83"/>
      <c r="E54" s="83"/>
      <c r="F54" s="83"/>
      <c r="G54" s="84"/>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6" t="s">
        <v>77</v>
      </c>
      <c r="C117" s="87"/>
      <c r="D117" s="87"/>
      <c r="E117" s="87"/>
      <c r="F117" s="87"/>
      <c r="G117" s="88"/>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73:G73"/>
    <mergeCell ref="C3:G3"/>
    <mergeCell ref="B3:B5"/>
    <mergeCell ref="C5:G5"/>
    <mergeCell ref="C67:G67"/>
    <mergeCell ref="C64:G64"/>
    <mergeCell ref="C59:G59"/>
    <mergeCell ref="S7:S10"/>
    <mergeCell ref="C57:G57"/>
    <mergeCell ref="C58:G58"/>
    <mergeCell ref="C62:G62"/>
    <mergeCell ref="Q7:Q10"/>
    <mergeCell ref="L7:L10"/>
    <mergeCell ref="O7:O10"/>
    <mergeCell ref="M7:M10"/>
    <mergeCell ref="B44:G44"/>
    <mergeCell ref="L3:M3"/>
    <mergeCell ref="B117:G117"/>
    <mergeCell ref="C98:G98"/>
    <mergeCell ref="C99:G99"/>
    <mergeCell ref="C111:G111"/>
    <mergeCell ref="C112:G112"/>
    <mergeCell ref="C113:G113"/>
    <mergeCell ref="C114:G114"/>
    <mergeCell ref="C102:G102"/>
    <mergeCell ref="C103:G103"/>
    <mergeCell ref="C105:G105"/>
    <mergeCell ref="C108:G108"/>
    <mergeCell ref="C104:G104"/>
    <mergeCell ref="C63:G63"/>
    <mergeCell ref="C71:G71"/>
    <mergeCell ref="C94:G94"/>
    <mergeCell ref="C95:G95"/>
    <mergeCell ref="C81:G81"/>
    <mergeCell ref="C68:G68"/>
    <mergeCell ref="C92:G92"/>
    <mergeCell ref="B54:G54"/>
    <mergeCell ref="C93:G93"/>
    <mergeCell ref="C76:G76"/>
    <mergeCell ref="C83:G83"/>
    <mergeCell ref="C84:G84"/>
    <mergeCell ref="C82:G82"/>
    <mergeCell ref="C77:G77"/>
    <mergeCell ref="C78:G78"/>
    <mergeCell ref="C87:G87"/>
    <mergeCell ref="C88:G88"/>
    <mergeCell ref="C89:G89"/>
    <mergeCell ref="C72:G72"/>
  </mergeCells>
  <phoneticPr fontId="0" type="noConversion"/>
  <conditionalFormatting sqref="B45:G48">
    <cfRule type="expression" dxfId="8" priority="1" stopIfTrue="1">
      <formula>$Q45="u"</formula>
    </cfRule>
  </conditionalFormatting>
  <conditionalFormatting sqref="B44">
    <cfRule type="expression" dxfId="7" priority="6" stopIfTrue="1">
      <formula>$Q44="u"</formula>
    </cfRule>
  </conditionalFormatting>
  <conditionalFormatting sqref="M11:T11 J46:Q49 J7:K43 L12:N43 P12:Q43 J50:J117 L7:L11 M7:Q10 J44:S44 U44:AM44 T12:T44 J45:T45 S12:S43">
    <cfRule type="expression" dxfId="6" priority="2" stopIfTrue="1">
      <formula>#REF!&lt;&gt;""</formula>
    </cfRule>
  </conditionalFormatting>
  <conditionalFormatting sqref="B12:G43">
    <cfRule type="expression" dxfId="5" priority="8" stopIfTrue="1">
      <formula>OR($Q12="u",$Q12="o2")</formula>
    </cfRule>
    <cfRule type="expression" dxfId="4" priority="9" stopIfTrue="1">
      <formula>OR($Q12="u2",$Q12="o3")</formula>
    </cfRule>
    <cfRule type="expression" dxfId="3" priority="10" stopIfTrue="1">
      <formula>$Q12="u3"</formula>
    </cfRule>
  </conditionalFormatting>
  <conditionalFormatting sqref="O12:O43">
    <cfRule type="expression" dxfId="2" priority="4" stopIfTrue="1">
      <formula>#REF!&lt;&gt;""</formula>
    </cfRule>
  </conditionalFormatting>
  <conditionalFormatting sqref="B10">
    <cfRule type="cellIs" dxfId="1"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2015-02-14T22:02:13Z</dcterms:modified>
</cp:coreProperties>
</file>