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6" i="2" l="1"/>
  <c r="M15" i="2"/>
  <c r="M14" i="2"/>
  <c r="M12" i="2" s="1"/>
  <c r="J54" i="2" l="1"/>
  <c r="J53" i="2" s="1"/>
  <c r="J55" i="2" s="1"/>
  <c r="J58" i="2"/>
  <c r="J57" i="2"/>
  <c r="J56" i="2"/>
  <c r="J60" i="2" s="1"/>
  <c r="J63" i="2"/>
  <c r="J62" i="2"/>
  <c r="J61" i="2" s="1"/>
  <c r="J65" i="2" s="1"/>
  <c r="J73" i="2"/>
  <c r="J72" i="2"/>
  <c r="J71" i="2"/>
  <c r="J78" i="2"/>
  <c r="J77" i="2"/>
  <c r="J76" i="2"/>
  <c r="J95" i="2"/>
  <c r="J94" i="2"/>
  <c r="J93" i="2"/>
  <c r="J92" i="2"/>
  <c r="J114" i="2"/>
  <c r="J113" i="2"/>
  <c r="J112" i="2"/>
  <c r="J111" i="2"/>
  <c r="J108" i="2"/>
  <c r="J107" i="2"/>
  <c r="J109" i="2" s="1"/>
  <c r="J105" i="2"/>
  <c r="J104" i="2"/>
  <c r="J103" i="2"/>
  <c r="J102" i="2"/>
  <c r="J99" i="2"/>
  <c r="J98" i="2"/>
  <c r="J97" i="2" s="1"/>
  <c r="J100" i="2" s="1"/>
  <c r="J89" i="2"/>
  <c r="J88" i="2"/>
  <c r="J87" i="2"/>
  <c r="J84" i="2"/>
  <c r="J83" i="2"/>
  <c r="J82" i="2"/>
  <c r="J81" i="2"/>
  <c r="J117" i="2"/>
  <c r="J116" i="2" s="1"/>
  <c r="X12" i="2"/>
  <c r="X13" i="2"/>
  <c r="X14" i="2"/>
  <c r="X15" i="2"/>
  <c r="X32" i="2"/>
  <c r="X33" i="2"/>
  <c r="X34" i="2"/>
  <c r="X35" i="2"/>
  <c r="X16" i="2"/>
  <c r="X17" i="2"/>
  <c r="X18" i="2"/>
  <c r="X19" i="2"/>
  <c r="X20" i="2"/>
  <c r="X21" i="2"/>
  <c r="X23" i="2"/>
  <c r="X24" i="2"/>
  <c r="X25" i="2"/>
  <c r="X26" i="2"/>
  <c r="X27" i="2"/>
  <c r="X28" i="2"/>
  <c r="X29" i="2"/>
  <c r="X30" i="2"/>
  <c r="X31" i="2"/>
  <c r="X36" i="2"/>
  <c r="X37" i="2"/>
  <c r="X38" i="2"/>
  <c r="X39" i="2"/>
  <c r="X40" i="2"/>
  <c r="X41" i="2"/>
  <c r="X42" i="2"/>
  <c r="X43" i="2"/>
  <c r="X22" i="2"/>
  <c r="C18" i="2"/>
  <c r="D18" i="2"/>
  <c r="C19" i="2"/>
  <c r="D19" i="2"/>
  <c r="C20" i="2"/>
  <c r="D20" i="2"/>
  <c r="C21" i="2"/>
  <c r="D21" i="2"/>
  <c r="C22" i="2"/>
  <c r="D22" i="2"/>
  <c r="C23" i="2"/>
  <c r="D23" i="2"/>
  <c r="C24" i="2"/>
  <c r="D24" i="2"/>
  <c r="C25" i="2"/>
  <c r="D25" i="2"/>
  <c r="C26" i="2"/>
  <c r="D26" i="2"/>
  <c r="C27" i="2"/>
  <c r="D27" i="2"/>
  <c r="C28" i="2"/>
  <c r="D28" i="2"/>
  <c r="C29" i="2"/>
  <c r="D29" i="2"/>
  <c r="C30" i="2"/>
  <c r="D30" i="2"/>
  <c r="C31" i="2"/>
  <c r="D31" i="2"/>
  <c r="C36" i="2"/>
  <c r="D36" i="2"/>
  <c r="C37" i="2"/>
  <c r="D37" i="2"/>
  <c r="C38" i="2"/>
  <c r="D38" i="2"/>
  <c r="C39" i="2"/>
  <c r="D39" i="2"/>
  <c r="C40" i="2"/>
  <c r="D40" i="2"/>
  <c r="C41" i="2"/>
  <c r="D41" i="2"/>
  <c r="C42" i="2"/>
  <c r="D42" i="2"/>
  <c r="C43" i="2"/>
  <c r="D43" i="2"/>
  <c r="C12" i="2"/>
  <c r="D12" i="2"/>
  <c r="C13" i="2"/>
  <c r="D13" i="2"/>
  <c r="C14" i="2"/>
  <c r="D14" i="2"/>
  <c r="C15" i="2"/>
  <c r="D15" i="2"/>
  <c r="C32" i="2"/>
  <c r="D32" i="2"/>
  <c r="C33" i="2"/>
  <c r="D33" i="2"/>
  <c r="C34" i="2"/>
  <c r="D34" i="2"/>
  <c r="C35" i="2"/>
  <c r="D35" i="2"/>
  <c r="C16" i="2"/>
  <c r="D16" i="2"/>
  <c r="E47" i="2"/>
  <c r="O46" i="2"/>
  <c r="F47" i="2"/>
  <c r="G47" i="2"/>
  <c r="C17" i="2"/>
  <c r="B24" i="2"/>
  <c r="B25" i="2"/>
  <c r="B26" i="2"/>
  <c r="B27" i="2"/>
  <c r="B28" i="2"/>
  <c r="B29" i="2"/>
  <c r="B30" i="2"/>
  <c r="B31" i="2"/>
  <c r="B36" i="2"/>
  <c r="B37" i="2"/>
  <c r="B38" i="2"/>
  <c r="B39" i="2"/>
  <c r="B40" i="2"/>
  <c r="B41" i="2"/>
  <c r="B42" i="2"/>
  <c r="B43" i="2"/>
  <c r="B12" i="2"/>
  <c r="B13" i="2"/>
  <c r="B14" i="2"/>
  <c r="B15" i="2"/>
  <c r="B32" i="2"/>
  <c r="B33" i="2"/>
  <c r="B34" i="2"/>
  <c r="B35" i="2"/>
  <c r="B16" i="2"/>
  <c r="B17" i="2"/>
  <c r="B18" i="2"/>
  <c r="B19" i="2"/>
  <c r="B20" i="2"/>
  <c r="B21" i="2"/>
  <c r="B22" i="2"/>
  <c r="B23"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32" i="2"/>
  <c r="J33" i="2"/>
  <c r="J34" i="2"/>
  <c r="J35" i="2"/>
  <c r="D17" i="2"/>
  <c r="J17" i="2"/>
  <c r="J18" i="2"/>
  <c r="J19" i="2"/>
  <c r="J20" i="2"/>
  <c r="J21" i="2"/>
  <c r="J26" i="2"/>
  <c r="J27" i="2"/>
  <c r="J28" i="2"/>
  <c r="J29" i="2"/>
  <c r="J30" i="2"/>
  <c r="J31" i="2"/>
  <c r="J22" i="2"/>
  <c r="J36" i="2"/>
  <c r="J37" i="2"/>
  <c r="J16" i="2"/>
  <c r="J23" i="2"/>
  <c r="J24" i="2"/>
  <c r="J25" i="2"/>
  <c r="J38" i="2"/>
  <c r="J39" i="2"/>
  <c r="J40" i="2"/>
  <c r="J41" i="2"/>
  <c r="J42" i="2"/>
  <c r="J43" i="2"/>
  <c r="J59" i="2"/>
  <c r="J64" i="2"/>
  <c r="J68" i="2"/>
  <c r="J67" i="2"/>
  <c r="J12" i="2"/>
  <c r="B10" i="2"/>
  <c r="F18" i="2" l="1"/>
  <c r="E41" i="2"/>
  <c r="E37" i="2"/>
  <c r="J101" i="2"/>
  <c r="J106" i="2" s="1"/>
  <c r="J91" i="2"/>
  <c r="J96" i="2" s="1"/>
  <c r="J70" i="2"/>
  <c r="J74" i="2" s="1"/>
  <c r="J66" i="2"/>
  <c r="J69" i="2" s="1"/>
  <c r="F38" i="2"/>
  <c r="J86" i="2"/>
  <c r="J90" i="2" s="1"/>
  <c r="J110" i="2"/>
  <c r="J115" i="2" s="1"/>
  <c r="J75" i="2"/>
  <c r="J79" i="2" s="1"/>
  <c r="F42" i="2"/>
  <c r="J80" i="2"/>
  <c r="J85" i="2" s="1"/>
  <c r="G39" i="2"/>
  <c r="G43" i="2"/>
  <c r="E13" i="2"/>
  <c r="X46" i="2"/>
  <c r="C46" i="2" s="1"/>
  <c r="F46" i="2" s="1"/>
  <c r="F30" i="2"/>
  <c r="G27" i="2"/>
  <c r="E25" i="2"/>
  <c r="F22" i="2"/>
  <c r="G19" i="2"/>
  <c r="F16" i="2"/>
  <c r="F32" i="2"/>
  <c r="G18" i="2"/>
  <c r="E18" i="2"/>
  <c r="G42" i="2"/>
  <c r="F41" i="2"/>
  <c r="E40" i="2"/>
  <c r="G38" i="2"/>
  <c r="F37" i="2"/>
  <c r="E36" i="2"/>
  <c r="G30" i="2"/>
  <c r="F29" i="2"/>
  <c r="E28" i="2"/>
  <c r="G26" i="2"/>
  <c r="F25" i="2"/>
  <c r="E24" i="2"/>
  <c r="G22" i="2"/>
  <c r="F21" i="2"/>
  <c r="E20" i="2"/>
  <c r="G17" i="2"/>
  <c r="G16" i="2"/>
  <c r="F35" i="2"/>
  <c r="E34" i="2"/>
  <c r="G32" i="2"/>
  <c r="F15" i="2"/>
  <c r="E14" i="2"/>
  <c r="G12" i="2"/>
  <c r="E12" i="2"/>
  <c r="G31" i="2"/>
  <c r="E29" i="2"/>
  <c r="F26" i="2"/>
  <c r="G23" i="2"/>
  <c r="E21" i="2"/>
  <c r="F17" i="2"/>
  <c r="E35" i="2"/>
  <c r="G33" i="2"/>
  <c r="E15" i="2"/>
  <c r="G13" i="2"/>
  <c r="F43" i="2"/>
  <c r="E42" i="2"/>
  <c r="G40" i="2"/>
  <c r="F39" i="2"/>
  <c r="E38" i="2"/>
  <c r="G36" i="2"/>
  <c r="F31" i="2"/>
  <c r="E30" i="2"/>
  <c r="G28" i="2"/>
  <c r="F27" i="2"/>
  <c r="E26" i="2"/>
  <c r="G24" i="2"/>
  <c r="F23" i="2"/>
  <c r="E22" i="2"/>
  <c r="G20" i="2"/>
  <c r="F19" i="2"/>
  <c r="E17" i="2"/>
  <c r="E16" i="2"/>
  <c r="G34" i="2"/>
  <c r="F33" i="2"/>
  <c r="E32" i="2"/>
  <c r="G14" i="2"/>
  <c r="F13" i="2"/>
  <c r="F12" i="2"/>
  <c r="E43" i="2"/>
  <c r="G41" i="2"/>
  <c r="F40" i="2"/>
  <c r="E39" i="2"/>
  <c r="G37" i="2"/>
  <c r="F36" i="2"/>
  <c r="E31" i="2"/>
  <c r="G29" i="2"/>
  <c r="F28" i="2"/>
  <c r="E27" i="2"/>
  <c r="G25" i="2"/>
  <c r="F24" i="2"/>
  <c r="E23" i="2"/>
  <c r="G21" i="2"/>
  <c r="F20" i="2"/>
  <c r="E19" i="2"/>
  <c r="G35" i="2"/>
  <c r="F34" i="2"/>
  <c r="E33"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<sst xmlns="http://schemas.openxmlformats.org/spreadsheetml/2006/main" count="198" uniqueCount="93">
  <si>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</si>
  <si>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</si>
  <si>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</si>
  <si>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</si>
  <si>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</si>
  <si>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</si>
  <si>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</si>
  <si>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</si>
  <si>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</si>
  <si>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</si>
  <si>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</si>
  <si>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</si>
  <si>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</si>
  <si>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</si>
  <si>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</si>
  <si>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</si>
  <si>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</si>
  <si>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</si>
  <si>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</si>
  <si>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</si>
  <si>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</si>
  <si>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</si>
  <si>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</si>
  <si>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</si>
  <si>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</si>
  <si>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</si>
  <si>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</si>
  <si>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</si>
  <si>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</si>
  <si>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</si>
  <si>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</si>
  <si>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</si>
  <si>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</si>
  <si>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</si>
  <si>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</si>
  <si>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</si>
  <si>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</si>
  <si>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</si>
  <si>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</si>
  <si>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</si>
  <si>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</si>
  <si>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</si>
  <si>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</si>
  <si>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</si>
  <si>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</si>
  <si>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</si>
  <si>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</si>
  <si>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</si>
  <si>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</si>
  <si>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</si>
  <si>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</si>
  <si>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</si>
  <si>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</si>
  <si>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</si>
  <si>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</si>
  <si>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</si>
  <si>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</si>
  <si>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</si>
  <si>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</si>
  <si>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</si>
  <si>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</si>
  <si>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</si>
  <si>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</si>
  <si>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</si>
  <si>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</si>
  <si>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</si>
  <si>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Salz-Sauerteig TA180</t>
  </si>
  <si>
    <t>o</t>
  </si>
  <si>
    <t xml:space="preserve">Roggenmehl </t>
  </si>
  <si>
    <t>u</t>
  </si>
  <si>
    <t>Wasser</t>
  </si>
  <si>
    <t>Salz</t>
  </si>
  <si>
    <t>Haferflocken</t>
  </si>
  <si>
    <t>Leinsamen</t>
  </si>
  <si>
    <t>Pflanzenöl</t>
  </si>
  <si>
    <t>Dreikornbrot</t>
  </si>
  <si>
    <t>26°C</t>
  </si>
  <si>
    <t>Wasser kochend</t>
  </si>
  <si>
    <t>Rückbrot  1:2</t>
  </si>
  <si>
    <t>Hefe (nach Führung)</t>
  </si>
  <si>
    <t>Wasser ca.</t>
  </si>
  <si>
    <t>Weizenmehl Type 812/1050</t>
  </si>
  <si>
    <t>8 Minuten (nach Knetertyp)</t>
  </si>
  <si>
    <t>4 Minuten (entsprechend auskneten)</t>
  </si>
  <si>
    <t>20 Minuten</t>
  </si>
  <si>
    <t>Roggenmehl Type 997/1150</t>
  </si>
  <si>
    <t>Brühstück</t>
  </si>
  <si>
    <t>EnzyWeizen</t>
  </si>
  <si>
    <t>mit kochendem Wasser</t>
  </si>
  <si>
    <t>Wassermenge beim ersten Backversuch vorsichtig an die benötigte Menge herantasten.</t>
  </si>
  <si>
    <t>mind. 3 Stunden, dann aktiv herunterkühlen</t>
  </si>
  <si>
    <t>Mögliche Variationen:
- Verwendung des eigenen Sauerteigs, darauf die Menge einstellen</t>
  </si>
  <si>
    <t>einfaches Körnerbrot mit toller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</si>
</sst>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75</v>
      </c>
      <c r="D3" s="84"/>
      <c r="E3" s="84"/>
      <c r="F3" s="84"/>
      <c r="G3" s="85"/>
      <c r="L3" s="93" t="s">
        <v>32</v>
      </c>
      <c r="M3" s="93"/>
      <c r="O3" s="75">
        <v>10</v>
      </c>
      <c r="Q3" s="35" t="s">
        <v>35</v>
      </c>
    </row>
    <row r="4" spans="1:24" ht="5.25" customHeight="1" x14ac:dyDescent="0.2">
      <c r="A4" s="36"/>
      <c r="B4" s="79"/>
    </row>
    <row r="5" spans="1:24" ht="24.75" customHeight="1" x14ac:dyDescent="0.2">
      <c r="A5" s="36"/>
      <c r="B5" s="79"/>
      <c r="C5" s="94" t="s">
        <v>92</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Salz-Sauerteig TA180</v>
      </c>
      <c r="C12" s="57">
        <f t="shared" ref="C12:C16" si="1">IF(AND(L12&lt;&gt;"",M12&lt;&gt;""),M12,"")</f>
        <v>2.5479999999999996</v>
      </c>
      <c r="D12" s="55" t="str">
        <f t="shared" ref="D12:D16" si="2">IF(AND(O12&lt;&gt;"",M12&lt;&gt;""),$O12,"")</f>
        <v>kg</v>
      </c>
      <c r="E12" s="54">
        <f t="shared" ref="E12:G43" si="3">IF(AND($L$5&gt;0,$O$46&gt;0),"-----",IF($C12&lt;&gt;"",IF($M12&lt;$O$3,$C12*E$47,ROUND($C12*E$47,2)),""))</f>
        <v>2.5479999999999996</v>
      </c>
      <c r="F12" s="54">
        <f t="shared" si="3"/>
        <v>5.0959999999999992</v>
      </c>
      <c r="G12" s="54">
        <f t="shared" si="3"/>
        <v>7.6439999999999984</v>
      </c>
      <c r="H12" s="9"/>
      <c r="I12" s="11"/>
      <c r="J12" s="37" t="str">
        <f>IF(L12&lt;&gt;"","X","")</f>
        <v>X</v>
      </c>
      <c r="K12" s="61" t="s">
        <v>63</v>
      </c>
      <c r="L12" s="45" t="s">
        <v>66</v>
      </c>
      <c r="M12" s="46">
        <f>SUM(M13:M15)</f>
        <v>2.5479999999999996</v>
      </c>
      <c r="N12" s="11"/>
      <c r="O12" s="47" t="s">
        <v>7</v>
      </c>
      <c r="P12" s="11"/>
      <c r="Q12" s="48" t="s">
        <v>67</v>
      </c>
      <c r="R12" s="11"/>
      <c r="S12" s="45"/>
      <c r="T12" s="53"/>
      <c r="W12" s="10" t="s">
        <v>7</v>
      </c>
      <c r="X12" s="24">
        <f t="shared" ref="X12:X21" si="4">IF(AND(Q12&lt;&gt;"o",Q12&lt;&gt;"o2",Q12&lt;&gt;"o3"),M12,0)</f>
        <v>0</v>
      </c>
    </row>
    <row r="13" spans="1:24" s="10" customFormat="1" ht="20.25" customHeight="1" x14ac:dyDescent="0.2">
      <c r="A13" s="9"/>
      <c r="B13" s="51" t="str">
        <f t="shared" si="0"/>
        <v xml:space="preserve">     Roggenmehl </v>
      </c>
      <c r="C13" s="57">
        <f t="shared" si="1"/>
        <v>1.4</v>
      </c>
      <c r="D13" s="55" t="str">
        <f t="shared" si="2"/>
        <v>kg</v>
      </c>
      <c r="E13" s="54">
        <f t="shared" si="3"/>
        <v>1.4</v>
      </c>
      <c r="F13" s="54">
        <f t="shared" si="3"/>
        <v>2.8</v>
      </c>
      <c r="G13" s="54">
        <f t="shared" si="3"/>
        <v>4.1999999999999993</v>
      </c>
      <c r="H13" s="9"/>
      <c r="I13" s="11"/>
      <c r="J13" s="37" t="str">
        <f t="shared" ref="J13:J43" si="5">IF(L13&lt;&gt;"","X","")</f>
        <v>X</v>
      </c>
      <c r="K13" s="61" t="s">
        <v>63</v>
      </c>
      <c r="L13" s="45" t="s">
        <v>68</v>
      </c>
      <c r="M13" s="46">
        <v>1.4</v>
      </c>
      <c r="N13" s="11"/>
      <c r="O13" s="47" t="s">
        <v>7</v>
      </c>
      <c r="P13" s="11"/>
      <c r="Q13" s="48" t="s">
        <v>69</v>
      </c>
      <c r="R13" s="11"/>
      <c r="S13" s="45"/>
      <c r="T13" s="53"/>
      <c r="W13" s="10" t="s">
        <v>7</v>
      </c>
      <c r="X13" s="24">
        <f t="shared" si="4"/>
        <v>1.4</v>
      </c>
    </row>
    <row r="14" spans="1:24" s="10" customFormat="1" ht="20.25" customHeight="1" x14ac:dyDescent="0.2">
      <c r="A14" s="9"/>
      <c r="B14" s="51" t="str">
        <f t="shared" si="0"/>
        <v xml:space="preserve">     Wasser</v>
      </c>
      <c r="C14" s="57">
        <f t="shared" si="1"/>
        <v>1.1199999999999999</v>
      </c>
      <c r="D14" s="55" t="str">
        <f t="shared" si="2"/>
        <v>kg</v>
      </c>
      <c r="E14" s="54">
        <f t="shared" si="3"/>
        <v>1.1199999999999999</v>
      </c>
      <c r="F14" s="54">
        <f t="shared" si="3"/>
        <v>2.2399999999999998</v>
      </c>
      <c r="G14" s="54">
        <f t="shared" si="3"/>
        <v>3.3599999999999994</v>
      </c>
      <c r="H14" s="9"/>
      <c r="I14" s="11"/>
      <c r="J14" s="37" t="str">
        <f t="shared" si="5"/>
        <v>X</v>
      </c>
      <c r="K14" s="61" t="s">
        <v>63</v>
      </c>
      <c r="L14" s="45" t="s">
        <v>70</v>
      </c>
      <c r="M14" s="46">
        <f>M13*0.8</f>
        <v>1.1199999999999999</v>
      </c>
      <c r="N14" s="11"/>
      <c r="O14" s="47" t="s">
        <v>7</v>
      </c>
      <c r="P14" s="11"/>
      <c r="Q14" s="48" t="s">
        <v>69</v>
      </c>
      <c r="R14" s="11"/>
      <c r="S14" s="45"/>
      <c r="T14" s="53"/>
      <c r="W14" s="10" t="s">
        <v>7</v>
      </c>
      <c r="X14" s="24">
        <f t="shared" si="4"/>
        <v>1.1199999999999999</v>
      </c>
    </row>
    <row r="15" spans="1:24" s="10" customFormat="1" ht="20.25" customHeight="1" x14ac:dyDescent="0.2">
      <c r="A15" s="9"/>
      <c r="B15" s="51" t="str">
        <f t="shared" si="0"/>
        <v xml:space="preserve">     Salz</v>
      </c>
      <c r="C15" s="57">
        <f t="shared" si="1"/>
        <v>2.7999999999999997E-2</v>
      </c>
      <c r="D15" s="55" t="str">
        <f t="shared" si="2"/>
        <v>kg</v>
      </c>
      <c r="E15" s="54">
        <f t="shared" si="3"/>
        <v>2.7999999999999997E-2</v>
      </c>
      <c r="F15" s="54">
        <f t="shared" si="3"/>
        <v>5.5999999999999994E-2</v>
      </c>
      <c r="G15" s="54">
        <f t="shared" si="3"/>
        <v>8.3999999999999991E-2</v>
      </c>
      <c r="H15" s="9"/>
      <c r="I15" s="11"/>
      <c r="J15" s="37" t="str">
        <f t="shared" si="5"/>
        <v>X</v>
      </c>
      <c r="K15" s="61" t="s">
        <v>63</v>
      </c>
      <c r="L15" s="45" t="s">
        <v>71</v>
      </c>
      <c r="M15" s="46">
        <f>M13*0.02</f>
        <v>2.7999999999999997E-2</v>
      </c>
      <c r="N15" s="11"/>
      <c r="O15" s="47" t="s">
        <v>7</v>
      </c>
      <c r="P15" s="11"/>
      <c r="Q15" s="48" t="s">
        <v>69</v>
      </c>
      <c r="R15" s="11"/>
      <c r="S15" s="45"/>
      <c r="T15" s="53"/>
      <c r="W15" s="10" t="s">
        <v>7</v>
      </c>
      <c r="X15" s="24">
        <f t="shared" si="4"/>
        <v>2.7999999999999997E-2</v>
      </c>
    </row>
    <row r="16" spans="1:24" s="10" customFormat="1" ht="20.25" customHeight="1" x14ac:dyDescent="0.2">
      <c r="A16" s="9"/>
      <c r="B16" s="51" t="str">
        <f t="shared" si="0"/>
        <v>Brühstück</v>
      </c>
      <c r="C16" s="57">
        <f t="shared" si="1"/>
        <v>5.32</v>
      </c>
      <c r="D16" s="55" t="str">
        <f t="shared" si="2"/>
        <v>kg</v>
      </c>
      <c r="E16" s="54">
        <f t="shared" si="3"/>
        <v>5.32</v>
      </c>
      <c r="F16" s="54">
        <f t="shared" si="3"/>
        <v>10.64</v>
      </c>
      <c r="G16" s="54">
        <f t="shared" si="3"/>
        <v>15.96</v>
      </c>
      <c r="H16" s="9"/>
      <c r="I16" s="11"/>
      <c r="J16" s="37" t="str">
        <f>IF(L16&lt;&gt;"","X","")</f>
        <v>X</v>
      </c>
      <c r="K16" s="61" t="s">
        <v>63</v>
      </c>
      <c r="L16" s="45" t="s">
        <v>86</v>
      </c>
      <c r="M16" s="46">
        <f>SUM(M17:M20)</f>
        <v>5.32</v>
      </c>
      <c r="N16" s="11"/>
      <c r="O16" s="47" t="s">
        <v>7</v>
      </c>
      <c r="P16" s="11"/>
      <c r="Q16" s="48" t="s">
        <v>67</v>
      </c>
      <c r="R16" s="11"/>
      <c r="S16" s="45"/>
      <c r="T16" s="53"/>
      <c r="W16" s="10" t="s">
        <v>7</v>
      </c>
      <c r="X16" s="24">
        <f t="shared" si="4"/>
        <v>0</v>
      </c>
    </row>
    <row r="17" spans="1:24" s="10" customFormat="1" ht="20.25" customHeight="1" x14ac:dyDescent="0.2">
      <c r="A17" s="9"/>
      <c r="B17" s="56" t="str">
        <f t="shared" si="0"/>
        <v xml:space="preserve">     Haferflocken</v>
      </c>
      <c r="C17" s="57">
        <f t="shared" ref="C17:C26" si="6">IF(AND(L17&lt;&gt;"",M17&lt;&gt;""),M17,"")</f>
        <v>0.8</v>
      </c>
      <c r="D17" s="55" t="str">
        <f t="shared" ref="D17:D26" si="7">IF(AND(O17&lt;&gt;"",M17&lt;&gt;""),$O17,"")</f>
        <v>kg</v>
      </c>
      <c r="E17" s="54">
        <f t="shared" si="3"/>
        <v>0.8</v>
      </c>
      <c r="F17" s="54">
        <f t="shared" si="3"/>
        <v>1.6</v>
      </c>
      <c r="G17" s="54">
        <f t="shared" si="3"/>
        <v>2.4000000000000004</v>
      </c>
      <c r="H17" s="9"/>
      <c r="I17" s="11"/>
      <c r="J17" s="37" t="str">
        <f t="shared" si="5"/>
        <v>X</v>
      </c>
      <c r="K17" s="61" t="s">
        <v>63</v>
      </c>
      <c r="L17" s="45" t="s">
        <v>72</v>
      </c>
      <c r="M17" s="46">
        <v>0.8</v>
      </c>
      <c r="N17" s="11"/>
      <c r="O17" s="47" t="s">
        <v>7</v>
      </c>
      <c r="P17" s="11"/>
      <c r="Q17" s="48" t="s">
        <v>69</v>
      </c>
      <c r="R17" s="11"/>
      <c r="S17" s="45"/>
      <c r="T17" s="53"/>
      <c r="W17" s="10" t="s">
        <v>7</v>
      </c>
      <c r="X17" s="24">
        <f t="shared" si="4"/>
        <v>0.8</v>
      </c>
    </row>
    <row r="18" spans="1:24" s="10" customFormat="1" ht="20.25" customHeight="1" x14ac:dyDescent="0.2">
      <c r="A18" s="9"/>
      <c r="B18" s="51" t="str">
        <f t="shared" si="0"/>
        <v xml:space="preserve">     Leinsamen</v>
      </c>
      <c r="C18" s="57">
        <f t="shared" si="6"/>
        <v>1</v>
      </c>
      <c r="D18" s="55" t="str">
        <f t="shared" si="7"/>
        <v>kg</v>
      </c>
      <c r="E18" s="54">
        <f t="shared" si="3"/>
        <v>1</v>
      </c>
      <c r="F18" s="54">
        <f t="shared" si="3"/>
        <v>2</v>
      </c>
      <c r="G18" s="54">
        <f t="shared" si="3"/>
        <v>3</v>
      </c>
      <c r="H18" s="9"/>
      <c r="I18" s="11"/>
      <c r="J18" s="37" t="str">
        <f t="shared" si="5"/>
        <v>X</v>
      </c>
      <c r="K18" s="61" t="s">
        <v>63</v>
      </c>
      <c r="L18" s="45" t="s">
        <v>73</v>
      </c>
      <c r="M18" s="46">
        <v>1</v>
      </c>
      <c r="N18" s="11"/>
      <c r="O18" s="47" t="s">
        <v>7</v>
      </c>
      <c r="P18" s="11"/>
      <c r="Q18" s="48" t="s">
        <v>69</v>
      </c>
      <c r="R18" s="11"/>
      <c r="S18" s="45"/>
      <c r="T18" s="53"/>
      <c r="W18" s="10" t="s">
        <v>7</v>
      </c>
      <c r="X18" s="24">
        <f t="shared" si="4"/>
        <v>1</v>
      </c>
    </row>
    <row r="19" spans="1:24" s="10" customFormat="1" ht="20.25" customHeight="1" x14ac:dyDescent="0.2">
      <c r="A19" s="9"/>
      <c r="B19" s="51" t="str">
        <f t="shared" si="0"/>
        <v xml:space="preserve">     Salz</v>
      </c>
      <c r="C19" s="57">
        <f t="shared" si="6"/>
        <v>0.22</v>
      </c>
      <c r="D19" s="55" t="str">
        <f t="shared" si="7"/>
        <v>kg</v>
      </c>
      <c r="E19" s="54">
        <f t="shared" si="3"/>
        <v>0.22</v>
      </c>
      <c r="F19" s="54">
        <f t="shared" si="3"/>
        <v>0.44</v>
      </c>
      <c r="G19" s="54">
        <f t="shared" si="3"/>
        <v>0.66</v>
      </c>
      <c r="H19" s="9"/>
      <c r="I19" s="11"/>
      <c r="J19" s="37" t="str">
        <f t="shared" si="5"/>
        <v>X</v>
      </c>
      <c r="K19" s="61" t="s">
        <v>63</v>
      </c>
      <c r="L19" s="45" t="s">
        <v>71</v>
      </c>
      <c r="M19" s="46">
        <v>0.22</v>
      </c>
      <c r="N19" s="11"/>
      <c r="O19" s="47" t="s">
        <v>7</v>
      </c>
      <c r="P19" s="11"/>
      <c r="Q19" s="48" t="s">
        <v>69</v>
      </c>
      <c r="R19" s="11"/>
      <c r="S19" s="45"/>
      <c r="T19" s="53"/>
      <c r="W19" s="10" t="s">
        <v>7</v>
      </c>
      <c r="X19" s="24">
        <f t="shared" si="4"/>
        <v>0.22</v>
      </c>
    </row>
    <row r="20" spans="1:24" s="10" customFormat="1" ht="20.25" customHeight="1" x14ac:dyDescent="0.2">
      <c r="A20" s="9"/>
      <c r="B20" s="51" t="str">
        <f t="shared" si="0"/>
        <v xml:space="preserve">     Wasser kochend</v>
      </c>
      <c r="C20" s="57">
        <f t="shared" si="6"/>
        <v>3.3</v>
      </c>
      <c r="D20" s="55" t="str">
        <f t="shared" si="7"/>
        <v>kg</v>
      </c>
      <c r="E20" s="54">
        <f t="shared" si="3"/>
        <v>3.3</v>
      </c>
      <c r="F20" s="54">
        <f t="shared" si="3"/>
        <v>6.6</v>
      </c>
      <c r="G20" s="54">
        <f t="shared" si="3"/>
        <v>9.8999999999999986</v>
      </c>
      <c r="H20" s="9"/>
      <c r="I20" s="11"/>
      <c r="J20" s="37" t="str">
        <f t="shared" si="5"/>
        <v>X</v>
      </c>
      <c r="K20" s="61" t="s">
        <v>63</v>
      </c>
      <c r="L20" s="45" t="s">
        <v>77</v>
      </c>
      <c r="M20" s="46">
        <v>3.3</v>
      </c>
      <c r="N20" s="11"/>
      <c r="O20" s="47" t="s">
        <v>7</v>
      </c>
      <c r="P20" s="11"/>
      <c r="Q20" s="48" t="s">
        <v>69</v>
      </c>
      <c r="R20" s="11"/>
      <c r="S20" s="45"/>
      <c r="T20" s="53"/>
      <c r="W20" s="10" t="s">
        <v>7</v>
      </c>
      <c r="X20" s="24">
        <f t="shared" si="4"/>
        <v>3.3</v>
      </c>
    </row>
    <row r="21" spans="1:24" s="10" customFormat="1" ht="20.25" customHeight="1" x14ac:dyDescent="0.2">
      <c r="A21" s="9"/>
      <c r="B21" s="51" t="str">
        <f t="shared" si="0"/>
        <v>Weizenmehl Type 812/1050</v>
      </c>
      <c r="C21" s="57">
        <f t="shared" si="6"/>
        <v>5.8</v>
      </c>
      <c r="D21" s="55" t="str">
        <f t="shared" si="7"/>
        <v>kg</v>
      </c>
      <c r="E21" s="54">
        <f t="shared" si="3"/>
        <v>5.8</v>
      </c>
      <c r="F21" s="54">
        <f t="shared" si="3"/>
        <v>11.6</v>
      </c>
      <c r="G21" s="54">
        <f t="shared" si="3"/>
        <v>17.399999999999999</v>
      </c>
      <c r="H21" s="9"/>
      <c r="I21" s="11"/>
      <c r="J21" s="37" t="str">
        <f t="shared" si="5"/>
        <v>X</v>
      </c>
      <c r="K21" s="61" t="s">
        <v>63</v>
      </c>
      <c r="L21" s="45" t="s">
        <v>81</v>
      </c>
      <c r="M21" s="46">
        <v>5.8</v>
      </c>
      <c r="N21" s="11"/>
      <c r="O21" s="47" t="s">
        <v>7</v>
      </c>
      <c r="P21" s="11"/>
      <c r="Q21" s="48"/>
      <c r="R21" s="11"/>
      <c r="S21" s="45"/>
      <c r="T21" s="53"/>
      <c r="W21" s="10" t="s">
        <v>7</v>
      </c>
      <c r="X21" s="24">
        <f t="shared" si="4"/>
        <v>5.8</v>
      </c>
    </row>
    <row r="22" spans="1:24" s="10" customFormat="1" ht="20.25" customHeight="1" x14ac:dyDescent="0.2">
      <c r="A22" s="9"/>
      <c r="B22" s="51" t="str">
        <f t="shared" si="0"/>
        <v>Roggenmehl Type 997/1150</v>
      </c>
      <c r="C22" s="57">
        <f t="shared" si="6"/>
        <v>1.8</v>
      </c>
      <c r="D22" s="55" t="str">
        <f t="shared" si="7"/>
        <v>kg</v>
      </c>
      <c r="E22" s="54">
        <f t="shared" si="3"/>
        <v>1.8</v>
      </c>
      <c r="F22" s="54">
        <f t="shared" si="3"/>
        <v>3.6</v>
      </c>
      <c r="G22" s="54">
        <f t="shared" si="3"/>
        <v>5.4</v>
      </c>
      <c r="H22" s="9"/>
      <c r="I22" s="11"/>
      <c r="J22" s="37" t="str">
        <f>IF(L22&lt;&gt;"","X","")</f>
        <v>X</v>
      </c>
      <c r="K22" s="61" t="s">
        <v>63</v>
      </c>
      <c r="L22" s="45" t="s">
        <v>85</v>
      </c>
      <c r="M22" s="46">
        <v>1.8</v>
      </c>
      <c r="N22" s="11"/>
      <c r="O22" s="47" t="s">
        <v>7</v>
      </c>
      <c r="P22" s="11"/>
      <c r="Q22" s="48"/>
      <c r="R22" s="11"/>
      <c r="S22" s="45"/>
      <c r="T22" s="53"/>
      <c r="W22" s="10" t="s">
        <v>7</v>
      </c>
      <c r="X22" s="24">
        <f>IF(AND(Q22&lt;&gt;"o",Q22&lt;&gt;"o2",Q22&lt;&gt;"o3"),M22,0)</f>
        <v>1.8</v>
      </c>
    </row>
    <row r="23" spans="1:24" s="10" customFormat="1" ht="20.25" customHeight="1" x14ac:dyDescent="0.2">
      <c r="A23" s="9"/>
      <c r="B23" s="51" t="str">
        <f t="shared" si="0"/>
        <v>EnzyWeizen</v>
      </c>
      <c r="C23" s="57">
        <f t="shared" si="6"/>
        <v>0.1</v>
      </c>
      <c r="D23" s="55" t="str">
        <f t="shared" si="7"/>
        <v>kg</v>
      </c>
      <c r="E23" s="54">
        <f t="shared" si="3"/>
        <v>0.1</v>
      </c>
      <c r="F23" s="54">
        <f t="shared" si="3"/>
        <v>0.2</v>
      </c>
      <c r="G23" s="54">
        <f t="shared" si="3"/>
        <v>0.30000000000000004</v>
      </c>
      <c r="H23" s="9"/>
      <c r="I23" s="11"/>
      <c r="J23" s="37" t="str">
        <f>IF(L23&lt;&gt;"","X","")</f>
        <v>X</v>
      </c>
      <c r="K23" s="61" t="s">
        <v>63</v>
      </c>
      <c r="L23" s="45" t="s">
        <v>87</v>
      </c>
      <c r="M23" s="46">
        <v>0.1</v>
      </c>
      <c r="N23" s="11"/>
      <c r="O23" s="47" t="s">
        <v>7</v>
      </c>
      <c r="P23" s="11"/>
      <c r="Q23" s="48"/>
      <c r="R23" s="11"/>
      <c r="S23" s="45"/>
      <c r="T23" s="53"/>
      <c r="W23" s="10" t="s">
        <v>7</v>
      </c>
      <c r="X23" s="24">
        <f t="shared" ref="X23:X43" si="8">IF(AND(Q23&lt;&gt;"o",Q23&lt;&gt;"o2",Q23&lt;&gt;"o3"),M23,0)</f>
        <v>0.1</v>
      </c>
    </row>
    <row r="24" spans="1:24" s="10" customFormat="1" ht="20.25" customHeight="1" x14ac:dyDescent="0.2">
      <c r="A24" s="9"/>
      <c r="B24" s="51" t="str">
        <f t="shared" si="0"/>
        <v>Pflanzenöl</v>
      </c>
      <c r="C24" s="57">
        <f t="shared" si="6"/>
        <v>0.2</v>
      </c>
      <c r="D24" s="55" t="str">
        <f t="shared" si="7"/>
        <v>kg</v>
      </c>
      <c r="E24" s="54">
        <f t="shared" si="3"/>
        <v>0.2</v>
      </c>
      <c r="F24" s="54">
        <f t="shared" si="3"/>
        <v>0.4</v>
      </c>
      <c r="G24" s="54">
        <f t="shared" si="3"/>
        <v>0.60000000000000009</v>
      </c>
      <c r="H24" s="9"/>
      <c r="I24" s="11"/>
      <c r="J24" s="37" t="str">
        <f>IF(L24&lt;&gt;"","X","")</f>
        <v>X</v>
      </c>
      <c r="K24" s="61" t="s">
        <v>63</v>
      </c>
      <c r="L24" s="45" t="s">
        <v>74</v>
      </c>
      <c r="M24" s="46">
        <v>0.2</v>
      </c>
      <c r="N24" s="11"/>
      <c r="O24" s="47" t="s">
        <v>7</v>
      </c>
      <c r="P24" s="11"/>
      <c r="Q24" s="48"/>
      <c r="R24" s="11"/>
      <c r="S24" s="45"/>
      <c r="T24" s="53"/>
      <c r="W24" s="10" t="s">
        <v>7</v>
      </c>
      <c r="X24" s="24">
        <f t="shared" si="8"/>
        <v>0.2</v>
      </c>
    </row>
    <row r="25" spans="1:24" s="10" customFormat="1" ht="20.25" customHeight="1" x14ac:dyDescent="0.2">
      <c r="A25" s="9"/>
      <c r="B25" s="51" t="str">
        <f t="shared" si="0"/>
        <v>Hefe (nach Führung)</v>
      </c>
      <c r="C25" s="57">
        <f t="shared" si="6"/>
        <v>0.18</v>
      </c>
      <c r="D25" s="55" t="str">
        <f t="shared" si="7"/>
        <v>kg</v>
      </c>
      <c r="E25" s="54">
        <f t="shared" si="3"/>
        <v>0.18</v>
      </c>
      <c r="F25" s="54">
        <f t="shared" si="3"/>
        <v>0.36</v>
      </c>
      <c r="G25" s="54">
        <f t="shared" si="3"/>
        <v>0.54</v>
      </c>
      <c r="H25" s="9"/>
      <c r="I25" s="11"/>
      <c r="J25" s="37" t="str">
        <f>IF(L25&lt;&gt;"","X","")</f>
        <v>X</v>
      </c>
      <c r="K25" s="61" t="s">
        <v>63</v>
      </c>
      <c r="L25" s="45" t="s">
        <v>79</v>
      </c>
      <c r="M25" s="46">
        <v>0.18</v>
      </c>
      <c r="N25" s="11"/>
      <c r="O25" s="47" t="s">
        <v>7</v>
      </c>
      <c r="P25" s="11"/>
      <c r="Q25" s="48"/>
      <c r="R25" s="11"/>
      <c r="S25" s="45"/>
      <c r="T25" s="53"/>
      <c r="W25" s="10" t="s">
        <v>7</v>
      </c>
      <c r="X25" s="24">
        <f t="shared" si="8"/>
        <v>0.18</v>
      </c>
    </row>
    <row r="26" spans="1:24" s="10" customFormat="1" ht="20.25" customHeight="1" x14ac:dyDescent="0.2">
      <c r="A26" s="9"/>
      <c r="B26" s="51" t="str">
        <f t="shared" si="0"/>
        <v>Wasser ca.</v>
      </c>
      <c r="C26" s="57">
        <f t="shared" si="6"/>
        <v>3.5</v>
      </c>
      <c r="D26" s="55" t="str">
        <f t="shared" si="7"/>
        <v>kg</v>
      </c>
      <c r="E26" s="54">
        <f t="shared" si="3"/>
        <v>3.5</v>
      </c>
      <c r="F26" s="54">
        <f t="shared" si="3"/>
        <v>7</v>
      </c>
      <c r="G26" s="54">
        <f t="shared" si="3"/>
        <v>10.5</v>
      </c>
      <c r="H26" s="9"/>
      <c r="I26" s="11"/>
      <c r="J26" s="37" t="str">
        <f t="shared" si="5"/>
        <v>X</v>
      </c>
      <c r="K26" s="61" t="s">
        <v>63</v>
      </c>
      <c r="L26" s="45" t="s">
        <v>80</v>
      </c>
      <c r="M26" s="46">
        <v>3.5</v>
      </c>
      <c r="N26" s="11"/>
      <c r="O26" s="47" t="s">
        <v>7</v>
      </c>
      <c r="P26" s="11"/>
      <c r="Q26" s="48"/>
      <c r="R26" s="11"/>
      <c r="S26" s="45"/>
      <c r="T26" s="53"/>
      <c r="W26" s="10" t="s">
        <v>7</v>
      </c>
      <c r="X26" s="24">
        <f t="shared" si="8"/>
        <v>3.5</v>
      </c>
    </row>
    <row r="27" spans="1:24" s="10" customFormat="1" ht="20.25" customHeight="1" x14ac:dyDescent="0.2">
      <c r="A27" s="9"/>
      <c r="B27" s="51" t="str">
        <f t="shared" si="0"/>
        <v>Rückbrot  1:2</v>
      </c>
      <c r="C27" s="57">
        <f t="shared" ref="C27:C43" si="9">IF(AND(L27&lt;&gt;"",M27&lt;&gt;""),M27,"")</f>
        <v>1.2</v>
      </c>
      <c r="D27" s="55" t="str">
        <f t="shared" ref="D27:D43" si="10">IF(AND(O27&lt;&gt;"",M27&lt;&gt;""),$O27,"")</f>
        <v>kg</v>
      </c>
      <c r="E27" s="54">
        <f t="shared" si="3"/>
        <v>1.2</v>
      </c>
      <c r="F27" s="54">
        <f t="shared" si="3"/>
        <v>2.4</v>
      </c>
      <c r="G27" s="54">
        <f t="shared" si="3"/>
        <v>3.5999999999999996</v>
      </c>
      <c r="H27" s="9"/>
      <c r="I27" s="11"/>
      <c r="J27" s="37" t="str">
        <f t="shared" si="5"/>
        <v>X</v>
      </c>
      <c r="K27" s="61" t="s">
        <v>63</v>
      </c>
      <c r="L27" s="45" t="s">
        <v>78</v>
      </c>
      <c r="M27" s="46">
        <v>1.2</v>
      </c>
      <c r="N27" s="11"/>
      <c r="O27" s="47" t="s">
        <v>7</v>
      </c>
      <c r="P27" s="11"/>
      <c r="Q27" s="48"/>
      <c r="R27" s="11"/>
      <c r="S27" s="45"/>
      <c r="T27" s="53"/>
      <c r="W27" s="10" t="s">
        <v>7</v>
      </c>
      <c r="X27" s="24">
        <f t="shared" si="8"/>
        <v>1.2</v>
      </c>
    </row>
    <row r="28" spans="1:24" s="10" customFormat="1" ht="20.25" hidden="1" customHeight="1" x14ac:dyDescent="0.2">
      <c r="A28" s="9"/>
      <c r="B28" s="51" t="str">
        <f t="shared" si="0"/>
        <v/>
      </c>
      <c r="C28" s="57" t="str">
        <f t="shared" si="9"/>
        <v/>
      </c>
      <c r="D28" s="55" t="str">
        <f t="shared" si="10"/>
        <v/>
      </c>
      <c r="E28" s="54" t="str">
        <f t="shared" si="3"/>
        <v/>
      </c>
      <c r="F28" s="54" t="str">
        <f t="shared" si="3"/>
        <v/>
      </c>
      <c r="G28" s="54" t="str">
        <f t="shared" si="3"/>
        <v/>
      </c>
      <c r="H28" s="9"/>
      <c r="I28" s="11"/>
      <c r="J28" s="37" t="str">
        <f t="shared" si="5"/>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9"/>
        <v/>
      </c>
      <c r="D29" s="55" t="str">
        <f t="shared" si="10"/>
        <v/>
      </c>
      <c r="E29" s="54" t="str">
        <f t="shared" si="3"/>
        <v/>
      </c>
      <c r="F29" s="54" t="str">
        <f t="shared" si="3"/>
        <v/>
      </c>
      <c r="G29" s="54" t="str">
        <f t="shared" si="3"/>
        <v/>
      </c>
      <c r="H29" s="9"/>
      <c r="I29" s="11"/>
      <c r="J29" s="37" t="str">
        <f t="shared" si="5"/>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9"/>
        <v/>
      </c>
      <c r="D30" s="55" t="str">
        <f t="shared" si="10"/>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si="9"/>
        <v/>
      </c>
      <c r="D31" s="55" t="str">
        <f t="shared" si="10"/>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IF(L32="","",IF(OR(Q32="U",Q32="O2"),"     "&amp;L32,IF(OR(Q32="U2",Q32="O3"),"         "&amp;L32,IF(Q32="U3","            "&amp;L32,L32))))</f>
        <v/>
      </c>
      <c r="C32" s="57" t="str">
        <f>IF(AND(L32&lt;&gt;"",M32&lt;&gt;""),M32,"")</f>
        <v/>
      </c>
      <c r="D32" s="55" t="str">
        <f>IF(AND(O32&lt;&gt;"",M32&lt;&gt;""),$O32,"")</f>
        <v/>
      </c>
      <c r="E32" s="54" t="str">
        <f t="shared" si="3"/>
        <v/>
      </c>
      <c r="F32" s="54" t="str">
        <f t="shared" si="3"/>
        <v/>
      </c>
      <c r="G32" s="54" t="str">
        <f t="shared" si="3"/>
        <v/>
      </c>
      <c r="H32" s="9"/>
      <c r="I32" s="11"/>
      <c r="J32" s="37" t="str">
        <f>IF(L32&lt;&gt;"","X","")</f>
        <v/>
      </c>
      <c r="K32" s="61" t="s">
        <v>63</v>
      </c>
      <c r="L32" s="45"/>
      <c r="M32" s="46"/>
      <c r="N32" s="11"/>
      <c r="O32" s="47"/>
      <c r="P32" s="11"/>
      <c r="Q32" s="48"/>
      <c r="R32" s="11"/>
      <c r="S32" s="45"/>
      <c r="T32" s="53"/>
      <c r="W32" s="10" t="s">
        <v>7</v>
      </c>
      <c r="X32" s="24">
        <f>IF(AND(Q32&lt;&gt;"o",Q32&lt;&gt;"o2",Q32&lt;&gt;"o3"),M32,0)</f>
        <v>0</v>
      </c>
    </row>
    <row r="33" spans="1:39" s="10" customFormat="1" ht="20.25" hidden="1" customHeight="1" x14ac:dyDescent="0.2">
      <c r="A33" s="9"/>
      <c r="B33" s="51" t="str">
        <f>IF(L33="","",IF(OR(Q33="U",Q33="O2"),"     "&amp;L33,IF(OR(Q33="U2",Q33="O3"),"         "&amp;L33,IF(Q33="U3","            "&amp;L33,L33))))</f>
        <v/>
      </c>
      <c r="C33" s="57" t="str">
        <f>IF(AND(L33&lt;&gt;"",M33&lt;&gt;""),M33,"")</f>
        <v/>
      </c>
      <c r="D33" s="55" t="str">
        <f>IF(AND(O33&lt;&gt;"",M33&lt;&gt;""),$O33,"")</f>
        <v/>
      </c>
      <c r="E33" s="54" t="str">
        <f t="shared" si="3"/>
        <v/>
      </c>
      <c r="F33" s="54" t="str">
        <f t="shared" si="3"/>
        <v/>
      </c>
      <c r="G33" s="54" t="str">
        <f t="shared" si="3"/>
        <v/>
      </c>
      <c r="H33" s="9"/>
      <c r="I33" s="11"/>
      <c r="J33" s="37" t="str">
        <f>IF(L33&lt;&gt;"","X","")</f>
        <v/>
      </c>
      <c r="K33" s="61" t="s">
        <v>63</v>
      </c>
      <c r="L33" s="45"/>
      <c r="M33" s="46"/>
      <c r="N33" s="11"/>
      <c r="O33" s="47"/>
      <c r="P33" s="11"/>
      <c r="Q33" s="48"/>
      <c r="R33" s="11"/>
      <c r="S33" s="45"/>
      <c r="T33" s="53"/>
      <c r="W33" s="10" t="s">
        <v>7</v>
      </c>
      <c r="X33" s="24">
        <f>IF(AND(Q33&lt;&gt;"o",Q33&lt;&gt;"o2",Q33&lt;&gt;"o3"),M33,0)</f>
        <v>0</v>
      </c>
    </row>
    <row r="34" spans="1:39" s="10" customFormat="1" ht="20.25" hidden="1" customHeight="1" x14ac:dyDescent="0.2">
      <c r="A34" s="9"/>
      <c r="B34" s="51" t="str">
        <f>IF(L34="","",IF(OR(Q34="U",Q34="O2"),"     "&amp;L34,IF(OR(Q34="U2",Q34="O3"),"         "&amp;L34,IF(Q34="U3","            "&amp;L34,L34))))</f>
        <v/>
      </c>
      <c r="C34" s="57" t="str">
        <f>IF(AND(L34&lt;&gt;"",M34&lt;&gt;""),M34,"")</f>
        <v/>
      </c>
      <c r="D34" s="55" t="str">
        <f>IF(AND(O34&lt;&gt;"",M34&lt;&gt;""),$O34,"")</f>
        <v/>
      </c>
      <c r="E34" s="54" t="str">
        <f t="shared" si="3"/>
        <v/>
      </c>
      <c r="F34" s="54" t="str">
        <f t="shared" si="3"/>
        <v/>
      </c>
      <c r="G34" s="54" t="str">
        <f t="shared" si="3"/>
        <v/>
      </c>
      <c r="H34" s="9"/>
      <c r="I34" s="11"/>
      <c r="J34" s="37" t="str">
        <f>IF(L34&lt;&gt;"","X","")</f>
        <v/>
      </c>
      <c r="K34" s="61" t="s">
        <v>63</v>
      </c>
      <c r="L34" s="45"/>
      <c r="M34" s="46"/>
      <c r="N34" s="11"/>
      <c r="O34" s="47"/>
      <c r="P34" s="11"/>
      <c r="Q34" s="48"/>
      <c r="R34" s="11"/>
      <c r="S34" s="45"/>
      <c r="T34" s="53"/>
      <c r="W34" s="10" t="s">
        <v>7</v>
      </c>
      <c r="X34" s="24">
        <f>IF(AND(Q34&lt;&gt;"o",Q34&lt;&gt;"o2",Q34&lt;&gt;"o3"),M34,0)</f>
        <v>0</v>
      </c>
    </row>
    <row r="35" spans="1:39" s="10" customFormat="1" ht="20.25" hidden="1" customHeight="1" x14ac:dyDescent="0.2">
      <c r="A35" s="9"/>
      <c r="B35" s="51" t="str">
        <f>IF(L35="","",IF(OR(Q35="U",Q35="O2"),"     "&amp;L35,IF(OR(Q35="U2",Q35="O3"),"         "&amp;L35,IF(Q35="U3","            "&amp;L35,L35))))</f>
        <v/>
      </c>
      <c r="C35" s="57" t="str">
        <f>IF(AND(L35&lt;&gt;"",M35&lt;&gt;""),M35,"")</f>
        <v/>
      </c>
      <c r="D35" s="55" t="str">
        <f>IF(AND(O35&lt;&gt;"",M35&lt;&gt;""),$O35,"")</f>
        <v/>
      </c>
      <c r="E35" s="54" t="str">
        <f t="shared" si="3"/>
        <v/>
      </c>
      <c r="F35" s="54" t="str">
        <f t="shared" si="3"/>
        <v/>
      </c>
      <c r="G35" s="54" t="str">
        <f t="shared" si="3"/>
        <v/>
      </c>
      <c r="H35" s="9"/>
      <c r="I35" s="11"/>
      <c r="J35" s="37" t="str">
        <f>IF(L35&lt;&gt;"","X","")</f>
        <v/>
      </c>
      <c r="K35" s="61" t="s">
        <v>63</v>
      </c>
      <c r="L35" s="45"/>
      <c r="M35" s="46"/>
      <c r="N35" s="11"/>
      <c r="O35" s="47"/>
      <c r="P35" s="11"/>
      <c r="Q35" s="48"/>
      <c r="R35" s="11"/>
      <c r="S35" s="45"/>
      <c r="T35" s="53"/>
      <c r="W35" s="10" t="s">
        <v>7</v>
      </c>
      <c r="X35" s="24">
        <f>IF(AND(Q35&lt;&gt;"o",Q35&lt;&gt;"o2",Q35&lt;&gt;"o3"),M35,0)</f>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42049.928894444442</v>
      </c>
      <c r="C46" s="16">
        <f>IF(O46&gt;0,"",X46)</f>
        <v>20.648</v>
      </c>
      <c r="D46" s="70"/>
      <c r="E46" s="72">
        <f>IF($O$46&gt;0,"-----",IF($L$5&lt;&gt;"",$L$5*E10,E10*$C$46))</f>
        <v>20.648</v>
      </c>
      <c r="F46" s="72">
        <f>IF($O$46&gt;0,"-----",IF($L$5&lt;&gt;"",$L$5*F10,F10*$C$46))</f>
        <v>41.295999999999999</v>
      </c>
      <c r="G46" s="72">
        <f>IF($O$46&gt;0,"-----",IF($L$5&lt;&gt;"",$L$5*G10,G10*$C$46))</f>
        <v>61.944000000000003</v>
      </c>
      <c r="H46"/>
      <c r="I46" s="4"/>
      <c r="J46" s="38" t="s">
        <v>30</v>
      </c>
      <c r="K46" s="14"/>
      <c r="L46" s="14"/>
      <c r="M46" s="14"/>
      <c r="N46" s="14"/>
      <c r="O46" s="76">
        <f>COUNTIF(O12:O43,"=St.")</f>
        <v>0</v>
      </c>
      <c r="P46" s="14"/>
      <c r="Q46" s="14"/>
      <c r="R46" s="2"/>
      <c r="X46" s="25">
        <f>SUM(X11:X45)</f>
        <v>20.648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0.5" customHeight="1" x14ac:dyDescent="0.25">
      <c r="A54" s="23"/>
      <c r="B54" s="87" t="s">
        <v>89</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38.25" customHeight="1" x14ac:dyDescent="0.25">
      <c r="A62" s="34"/>
      <c r="B62" s="33" t="s">
        <v>12</v>
      </c>
      <c r="C62" s="80" t="s">
        <v>90</v>
      </c>
      <c r="D62" s="81"/>
      <c r="E62" s="81"/>
      <c r="F62" s="81"/>
      <c r="G62" s="82"/>
      <c r="H62" s="23"/>
      <c r="I62" s="23"/>
      <c r="J62" s="38" t="str">
        <f>IF(C62&lt;&gt;"","X","")</f>
        <v>X</v>
      </c>
      <c r="K62" s="23"/>
      <c r="L62" s="23"/>
      <c r="M62" s="23"/>
      <c r="N62" s="23"/>
      <c r="O62" s="23"/>
      <c r="P62" s="23"/>
      <c r="Q62" s="23"/>
      <c r="R62" s="23"/>
    </row>
    <row r="63" spans="1:18" s="26" customFormat="1" ht="18.75" customHeight="1" x14ac:dyDescent="0.25">
      <c r="A63" s="34"/>
      <c r="B63" s="33" t="s">
        <v>15</v>
      </c>
      <c r="C63" s="80" t="s">
        <v>88</v>
      </c>
      <c r="D63" s="81"/>
      <c r="E63" s="81"/>
      <c r="F63" s="81"/>
      <c r="G63" s="82"/>
      <c r="H63" s="23"/>
      <c r="I63" s="23"/>
      <c r="J63" s="38" t="str">
        <f>IF(C63&lt;&gt;"","X","")</f>
        <v>X</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82</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83</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76</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84</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7" t="s">
        <v>91</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36:T44 S36:S43 J7:K15 J16:N43 L12:N15 P12:Q43 S12:T3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15 O16:O43">
      <formula1>"kg,ltr,St."</formula1>
    </dataValidation>
    <dataValidation type="list" allowBlank="1" showInputMessage="1" showErrorMessage="1" sqref="Q12:Q15 Q16: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2015-02-14T21:17:42Z</dcterms:modified>
</cp:coreProperties>
</file>