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c r="J60" i="2" s="1"/>
  <c r="J63" i="2"/>
  <c r="J62" i="2"/>
  <c r="J61" i="2" s="1"/>
  <c r="J65" i="2" s="1"/>
  <c r="J73" i="2"/>
  <c r="J70" i="2" s="1"/>
  <c r="J74" i="2" s="1"/>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J97" i="2"/>
  <c r="J100" i="2" s="1"/>
  <c r="J86" i="2"/>
  <c r="J90" i="2" s="1"/>
  <c r="J110" i="2"/>
  <c r="J115" i="2" s="1"/>
  <c r="J75" i="2"/>
  <c r="J79" i="2" s="1"/>
  <c r="E13" i="2"/>
  <c r="J80" i="2"/>
  <c r="J85" i="2" s="1"/>
  <c r="F22" i="2"/>
  <c r="F38" i="2"/>
  <c r="G43" i="2"/>
  <c r="E37" i="2"/>
  <c r="F42" i="2"/>
  <c r="E41" i="2"/>
  <c r="G39"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<sst xmlns="http://schemas.openxmlformats.org/spreadsheetml/2006/main" count="194" uniqueCount="94">
  <si>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</si>
  <si>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</si>
  <si>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</si>
  <si>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</si>
  <si>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</si>
  <si>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</si>
  <si>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</si>
  <si>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</si>
  <si>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</si>
  <si>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</si>
  <si>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</si>
  <si>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</si>
  <si>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</si>
  <si>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</si>
  <si>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</si>
  <si>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</si>
  <si>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</si>
  <si>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</si>
  <si>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</si>
  <si>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</si>
  <si>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</si>
  <si>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</si>
  <si>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</si>
  <si>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</si>
  <si>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</si>
  <si>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</si>
  <si>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</si>
  <si>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</si>
  <si>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</si>
  <si>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</si>
  <si>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</si>
  <si>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</si>
  <si>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</si>
  <si>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</si>
  <si>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</si>
  <si>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</si>
  <si>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</si>
  <si>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</si>
  <si>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</si>
  <si>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</si>
  <si>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</si>
  <si>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</si>
  <si>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</si>
  <si>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</si>
  <si>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</si>
  <si>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</si>
  <si>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</si>
  <si>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</si>
  <si>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</si>
  <si>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</si>
  <si>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</si>
  <si>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</si>
  <si>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</si>
  <si>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</si>
  <si>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</si>
  <si>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</si>
  <si>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</si>
  <si>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</si>
  <si>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</si>
  <si>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</si>
  <si>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</si>
  <si>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</si>
  <si>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</si>
  <si>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</si>
  <si>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</si>
  <si>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</si>
  <si>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Mehlbrühstück TA500</t>
  </si>
  <si>
    <t>o</t>
  </si>
  <si>
    <t>Weizenmehl Type 550</t>
  </si>
  <si>
    <t>u</t>
  </si>
  <si>
    <t>Wasser</t>
  </si>
  <si>
    <t xml:space="preserve">Salz </t>
  </si>
  <si>
    <t>Muffin-Backpulver (Sekowa)</t>
  </si>
  <si>
    <t>Invertzuckersirup</t>
  </si>
  <si>
    <t>Schmand</t>
  </si>
  <si>
    <t>Eigelb</t>
  </si>
  <si>
    <t>Vollei</t>
  </si>
  <si>
    <t>Butter</t>
  </si>
  <si>
    <t>Hefe (Menge nach Führung)</t>
  </si>
  <si>
    <t>Wasser ca.</t>
  </si>
  <si>
    <t>Hefe- Quarkteig</t>
  </si>
  <si>
    <t>20 Minuten</t>
  </si>
  <si>
    <t>Goldika/ 50 /  Bio- Profi 50</t>
  </si>
  <si>
    <t>Dinkel-/Weizenmehl Tyoe</t>
  </si>
  <si>
    <t>8 Minuten (nach Knetertyp)</t>
  </si>
  <si>
    <t>4 Minuten (entsprechend auskneten)</t>
  </si>
  <si>
    <t>Zitrone (nach Geschmack)</t>
  </si>
  <si>
    <t>Quark 20 oder 40% Fettgehalt</t>
  </si>
  <si>
    <t>Leider sehr aufwändig in der Herstellung, aber dafür eine Rezeptur, die ohne chemisch-synthetische Emulatoren auskommt. Ideal für Brötchen (auch mit Schoko oder Rosinen) oder ausgestochene Hefegebäcke.
Wassermenge beim ersten Backversuch vorsichtig an die benötigte Teigkonsistenz herantesten.</t>
  </si>
  <si>
    <t xml:space="preserve">25° - 26°C </t>
  </si>
  <si>
    <t>Mehl und Salz in der Anschlagmaschine mit der 4-fachen Menge an Wasser überbrühen und mit mittlerem Besen 5 Minuten glatt laufen lassen (Schnellgang).</t>
  </si>
  <si>
    <t>bis zu 3 Tage in der Kühlung</t>
  </si>
  <si>
    <t>- Muffin-Backpulver ist ein Backpulver mit Xanthan-Komponente, welches bei dem Gebäck für Lockerung, Frische und Kürze im Biss sorgt. Normales Backpulver funktioniert hier nicht.
- Invertzuckersirup (flüssiger Zucker) dient dazu die Frischhaltung im Gebäck zu verbessern. Alternativ funktioniert hier auch Glucosesirup.</t>
  </si>
  <si>
    <t>Teig für "saftige" Gebäcke, sehr kurz im Biss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</si>
</sst>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24" borderId="32" xfId="0" applyFont="1" applyFill="1" applyBorder="1" applyAlignment="1">
      <alignment horizontal="left" vertical="top" wrapText="1"/>
    </xf>
    <xf numFmtId="0" fontId="25" fillId="24" borderId="18" xfId="0" applyFont="1" applyFill="1" applyBorder="1" applyAlignment="1">
      <alignment horizontal="left" vertical="top" wrapText="1"/>
    </xf>
    <xf numFmtId="0" fontId="25" fillId="24"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24" borderId="32" xfId="0" quotePrefix="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80</v>
      </c>
      <c r="D3" s="84"/>
      <c r="E3" s="84"/>
      <c r="F3" s="84"/>
      <c r="G3" s="85"/>
      <c r="L3" s="94" t="s">
        <v>32</v>
      </c>
      <c r="M3" s="94"/>
      <c r="O3" s="75">
        <v>10</v>
      </c>
      <c r="Q3" s="35" t="s">
        <v>35</v>
      </c>
    </row>
    <row r="4" spans="1:24" ht="5.25" customHeight="1" x14ac:dyDescent="0.2">
      <c r="A4" s="36"/>
      <c r="B4" s="79"/>
    </row>
    <row r="5" spans="1:24" ht="24.75" customHeight="1" x14ac:dyDescent="0.2">
      <c r="A5" s="36"/>
      <c r="B5" s="79"/>
      <c r="C5" s="95" t="s">
        <v>93</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20" si="1">IF(AND(L12&lt;&gt;"",M12&lt;&gt;""),M12,"")</f>
        <v>1.53</v>
      </c>
      <c r="D12" s="55" t="str">
        <f t="shared" ref="D12:D20" si="2">IF(AND(O12&lt;&gt;"",M12&lt;&gt;""),$O12,"")</f>
        <v>kg</v>
      </c>
      <c r="E12" s="54">
        <f t="shared" ref="E12:G21" si="3">IF(AND($L$5&gt;0,$O$46&gt;0),"-----",IF($C12&lt;&gt;"",IF($M12&lt;$O$3,$C12*E$47,ROUND($C12*E$47,2)),""))</f>
        <v>1.53</v>
      </c>
      <c r="F12" s="54">
        <f t="shared" si="3"/>
        <v>3.06</v>
      </c>
      <c r="G12" s="54">
        <f t="shared" si="3"/>
        <v>4.59</v>
      </c>
      <c r="H12" s="9"/>
      <c r="I12" s="11"/>
      <c r="J12" s="37" t="str">
        <f>IF(L12&lt;&gt;"","X","")</f>
        <v>X</v>
      </c>
      <c r="K12" s="61" t="s">
        <v>63</v>
      </c>
      <c r="L12" s="45" t="s">
        <v>66</v>
      </c>
      <c r="M12" s="46">
        <f>SUM(M13:M15)</f>
        <v>1.53</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Dinkel-/Weizenmehl Tyoe</v>
      </c>
      <c r="C13" s="57">
        <f t="shared" si="1"/>
        <v>0.3</v>
      </c>
      <c r="D13" s="55" t="str">
        <f t="shared" si="2"/>
        <v>kg</v>
      </c>
      <c r="E13" s="54">
        <f t="shared" si="3"/>
        <v>0.3</v>
      </c>
      <c r="F13" s="54">
        <f t="shared" si="3"/>
        <v>0.6</v>
      </c>
      <c r="G13" s="54">
        <f t="shared" si="3"/>
        <v>0.89999999999999991</v>
      </c>
      <c r="H13" s="9"/>
      <c r="I13" s="11"/>
      <c r="J13" s="37" t="str">
        <f t="shared" ref="J13:J43" si="5">IF(L13&lt;&gt;"","X","")</f>
        <v>X</v>
      </c>
      <c r="K13" s="61" t="s">
        <v>63</v>
      </c>
      <c r="L13" s="45" t="s">
        <v>83</v>
      </c>
      <c r="M13" s="46">
        <v>0.3</v>
      </c>
      <c r="N13" s="11"/>
      <c r="O13" s="47" t="s">
        <v>7</v>
      </c>
      <c r="P13" s="11"/>
      <c r="Q13" s="48" t="s">
        <v>69</v>
      </c>
      <c r="R13" s="11"/>
      <c r="S13" s="45"/>
      <c r="T13" s="53"/>
      <c r="W13" s="10" t="s">
        <v>7</v>
      </c>
      <c r="X13" s="24">
        <f t="shared" si="4"/>
        <v>0.3</v>
      </c>
    </row>
    <row r="14" spans="1:24" s="10" customFormat="1" ht="20.25" customHeight="1" x14ac:dyDescent="0.2">
      <c r="A14" s="9"/>
      <c r="B14" s="51" t="str">
        <f t="shared" si="0"/>
        <v xml:space="preserve">     Wasser</v>
      </c>
      <c r="C14" s="57">
        <f t="shared" si="1"/>
        <v>1.2</v>
      </c>
      <c r="D14" s="55" t="str">
        <f t="shared" si="2"/>
        <v>kg</v>
      </c>
      <c r="E14" s="54">
        <f t="shared" si="3"/>
        <v>1.2</v>
      </c>
      <c r="F14" s="54">
        <f t="shared" si="3"/>
        <v>2.4</v>
      </c>
      <c r="G14" s="54">
        <f t="shared" si="3"/>
        <v>3.5999999999999996</v>
      </c>
      <c r="H14" s="9"/>
      <c r="I14" s="11"/>
      <c r="J14" s="37" t="str">
        <f t="shared" si="5"/>
        <v>X</v>
      </c>
      <c r="K14" s="61" t="s">
        <v>63</v>
      </c>
      <c r="L14" s="45" t="s">
        <v>70</v>
      </c>
      <c r="M14" s="46">
        <v>1.2</v>
      </c>
      <c r="N14" s="11"/>
      <c r="O14" s="47" t="s">
        <v>7</v>
      </c>
      <c r="P14" s="11"/>
      <c r="Q14" s="48" t="s">
        <v>69</v>
      </c>
      <c r="R14" s="11"/>
      <c r="S14" s="45"/>
      <c r="T14" s="53"/>
      <c r="W14" s="10" t="s">
        <v>7</v>
      </c>
      <c r="X14" s="24">
        <f t="shared" si="4"/>
        <v>1.2</v>
      </c>
    </row>
    <row r="15" spans="1:24" s="10" customFormat="1" ht="20.25" customHeight="1" x14ac:dyDescent="0.2">
      <c r="A15" s="9"/>
      <c r="B15" s="51" t="str">
        <f t="shared" si="0"/>
        <v xml:space="preserve">     Salz </v>
      </c>
      <c r="C15" s="57">
        <f t="shared" si="1"/>
        <v>0.03</v>
      </c>
      <c r="D15" s="55" t="str">
        <f t="shared" si="2"/>
        <v>kg</v>
      </c>
      <c r="E15" s="54">
        <f t="shared" si="3"/>
        <v>0.03</v>
      </c>
      <c r="F15" s="54">
        <f t="shared" si="3"/>
        <v>0.06</v>
      </c>
      <c r="G15" s="54">
        <f t="shared" si="3"/>
        <v>0.09</v>
      </c>
      <c r="H15" s="9"/>
      <c r="I15" s="11"/>
      <c r="J15" s="37" t="str">
        <f t="shared" si="5"/>
        <v>X</v>
      </c>
      <c r="K15" s="61" t="s">
        <v>63</v>
      </c>
      <c r="L15" s="45" t="s">
        <v>71</v>
      </c>
      <c r="M15" s="46">
        <v>0.03</v>
      </c>
      <c r="N15" s="11"/>
      <c r="O15" s="47" t="s">
        <v>7</v>
      </c>
      <c r="P15" s="11"/>
      <c r="Q15" s="48" t="s">
        <v>69</v>
      </c>
      <c r="R15" s="11"/>
      <c r="S15" s="45"/>
      <c r="T15" s="53"/>
      <c r="W15" s="10" t="s">
        <v>7</v>
      </c>
      <c r="X15" s="24">
        <f t="shared" si="4"/>
        <v>0.03</v>
      </c>
    </row>
    <row r="16" spans="1:24" s="10" customFormat="1" ht="20.25" customHeight="1" x14ac:dyDescent="0.2">
      <c r="A16" s="9"/>
      <c r="B16" s="51" t="str">
        <f t="shared" si="0"/>
        <v>Weizenmehl Type 550</v>
      </c>
      <c r="C16" s="57">
        <f t="shared" si="1"/>
        <v>9.6999999999999993</v>
      </c>
      <c r="D16" s="55" t="str">
        <f t="shared" si="2"/>
        <v>kg</v>
      </c>
      <c r="E16" s="54">
        <f t="shared" si="3"/>
        <v>9.6999999999999993</v>
      </c>
      <c r="F16" s="54">
        <f t="shared" si="3"/>
        <v>19.399999999999999</v>
      </c>
      <c r="G16" s="54">
        <f t="shared" si="3"/>
        <v>29.099999999999998</v>
      </c>
      <c r="H16" s="9"/>
      <c r="I16" s="11"/>
      <c r="J16" s="37" t="str">
        <f t="shared" si="5"/>
        <v>X</v>
      </c>
      <c r="K16" s="61" t="s">
        <v>63</v>
      </c>
      <c r="L16" s="45" t="s">
        <v>68</v>
      </c>
      <c r="M16" s="46">
        <v>9.6999999999999993</v>
      </c>
      <c r="N16" s="11"/>
      <c r="O16" s="47" t="s">
        <v>7</v>
      </c>
      <c r="P16" s="11"/>
      <c r="Q16" s="48"/>
      <c r="R16" s="11"/>
      <c r="S16" s="45"/>
      <c r="T16" s="53"/>
      <c r="W16" s="10" t="s">
        <v>7</v>
      </c>
      <c r="X16" s="24">
        <f t="shared" si="4"/>
        <v>9.6999999999999993</v>
      </c>
    </row>
    <row r="17" spans="1:24" s="10" customFormat="1" ht="20.25" customHeight="1" x14ac:dyDescent="0.2">
      <c r="A17" s="9"/>
      <c r="B17" s="51" t="str">
        <f t="shared" si="0"/>
        <v>Goldika/ 50 /  Bio- Profi 50</v>
      </c>
      <c r="C17" s="57">
        <f t="shared" si="1"/>
        <v>0.05</v>
      </c>
      <c r="D17" s="55" t="str">
        <f t="shared" si="2"/>
        <v>kg</v>
      </c>
      <c r="E17" s="54">
        <f t="shared" si="3"/>
        <v>0.05</v>
      </c>
      <c r="F17" s="54">
        <f t="shared" si="3"/>
        <v>0.1</v>
      </c>
      <c r="G17" s="54">
        <f t="shared" si="3"/>
        <v>0.15000000000000002</v>
      </c>
      <c r="H17" s="9"/>
      <c r="I17" s="11"/>
      <c r="J17" s="37" t="str">
        <f t="shared" si="5"/>
        <v>X</v>
      </c>
      <c r="K17" s="61" t="s">
        <v>63</v>
      </c>
      <c r="L17" s="45" t="s">
        <v>82</v>
      </c>
      <c r="M17" s="46">
        <v>0.05</v>
      </c>
      <c r="N17" s="11"/>
      <c r="O17" s="47" t="s">
        <v>7</v>
      </c>
      <c r="P17" s="11"/>
      <c r="Q17" s="48"/>
      <c r="R17" s="11"/>
      <c r="S17" s="45"/>
      <c r="T17" s="53"/>
      <c r="W17" s="10" t="s">
        <v>7</v>
      </c>
      <c r="X17" s="24">
        <f t="shared" si="4"/>
        <v>0.05</v>
      </c>
    </row>
    <row r="18" spans="1:24" s="10" customFormat="1" ht="20.25" customHeight="1" x14ac:dyDescent="0.2">
      <c r="A18" s="9"/>
      <c r="B18" s="51" t="str">
        <f t="shared" si="0"/>
        <v>Muffin-Backpulver (Sekowa)</v>
      </c>
      <c r="C18" s="57">
        <f t="shared" si="1"/>
        <v>0.1</v>
      </c>
      <c r="D18" s="55" t="str">
        <f t="shared" si="2"/>
        <v>kg</v>
      </c>
      <c r="E18" s="54">
        <f t="shared" si="3"/>
        <v>0.1</v>
      </c>
      <c r="F18" s="54">
        <f t="shared" si="3"/>
        <v>0.2</v>
      </c>
      <c r="G18" s="54">
        <f t="shared" si="3"/>
        <v>0.30000000000000004</v>
      </c>
      <c r="H18" s="9"/>
      <c r="I18" s="11"/>
      <c r="J18" s="37" t="str">
        <f t="shared" si="5"/>
        <v>X</v>
      </c>
      <c r="K18" s="61" t="s">
        <v>63</v>
      </c>
      <c r="L18" s="45" t="s">
        <v>72</v>
      </c>
      <c r="M18" s="46">
        <v>0.1</v>
      </c>
      <c r="N18" s="11"/>
      <c r="O18" s="47" t="s">
        <v>7</v>
      </c>
      <c r="P18" s="11"/>
      <c r="Q18" s="48"/>
      <c r="R18" s="11"/>
      <c r="S18" s="45"/>
      <c r="T18" s="53"/>
      <c r="W18" s="10" t="s">
        <v>7</v>
      </c>
      <c r="X18" s="24">
        <f t="shared" si="4"/>
        <v>0.1</v>
      </c>
    </row>
    <row r="19" spans="1:24" s="10" customFormat="1" ht="20.25" customHeight="1" x14ac:dyDescent="0.2">
      <c r="A19" s="9"/>
      <c r="B19" s="51" t="str">
        <f t="shared" si="0"/>
        <v>Invertzuckersirup</v>
      </c>
      <c r="C19" s="57">
        <f t="shared" si="1"/>
        <v>1.7</v>
      </c>
      <c r="D19" s="55" t="str">
        <f t="shared" si="2"/>
        <v>kg</v>
      </c>
      <c r="E19" s="54">
        <f t="shared" si="3"/>
        <v>1.7</v>
      </c>
      <c r="F19" s="54">
        <f t="shared" si="3"/>
        <v>3.4</v>
      </c>
      <c r="G19" s="54">
        <f t="shared" si="3"/>
        <v>5.0999999999999996</v>
      </c>
      <c r="H19" s="9"/>
      <c r="I19" s="11"/>
      <c r="J19" s="37" t="str">
        <f t="shared" si="5"/>
        <v>X</v>
      </c>
      <c r="K19" s="61" t="s">
        <v>63</v>
      </c>
      <c r="L19" s="45" t="s">
        <v>73</v>
      </c>
      <c r="M19" s="46">
        <v>1.7</v>
      </c>
      <c r="N19" s="11"/>
      <c r="O19" s="47" t="s">
        <v>7</v>
      </c>
      <c r="P19" s="11"/>
      <c r="Q19" s="48"/>
      <c r="R19" s="11"/>
      <c r="S19" s="45"/>
      <c r="T19" s="53"/>
      <c r="W19" s="10" t="s">
        <v>7</v>
      </c>
      <c r="X19" s="24">
        <f t="shared" si="4"/>
        <v>1.7</v>
      </c>
    </row>
    <row r="20" spans="1:24" s="10" customFormat="1" ht="20.25" customHeight="1" x14ac:dyDescent="0.2">
      <c r="A20" s="9"/>
      <c r="B20" s="51" t="str">
        <f t="shared" si="0"/>
        <v xml:space="preserve">Salz </v>
      </c>
      <c r="C20" s="57">
        <f t="shared" si="1"/>
        <v>0.18</v>
      </c>
      <c r="D20" s="55" t="str">
        <f t="shared" si="2"/>
        <v>kg</v>
      </c>
      <c r="E20" s="54">
        <f t="shared" si="3"/>
        <v>0.18</v>
      </c>
      <c r="F20" s="54">
        <f t="shared" si="3"/>
        <v>0.36</v>
      </c>
      <c r="G20" s="54">
        <f t="shared" si="3"/>
        <v>0.54</v>
      </c>
      <c r="H20" s="9"/>
      <c r="I20" s="11"/>
      <c r="J20" s="37" t="str">
        <f>IF(L20&lt;&gt;"","X","")</f>
        <v>X</v>
      </c>
      <c r="K20" s="61" t="s">
        <v>63</v>
      </c>
      <c r="L20" s="45" t="s">
        <v>71</v>
      </c>
      <c r="M20" s="46">
        <v>0.18</v>
      </c>
      <c r="N20" s="11"/>
      <c r="O20" s="47" t="s">
        <v>7</v>
      </c>
      <c r="P20" s="11"/>
      <c r="Q20" s="48"/>
      <c r="R20" s="11"/>
      <c r="S20" s="45"/>
      <c r="T20" s="53"/>
      <c r="W20" s="10" t="s">
        <v>7</v>
      </c>
      <c r="X20" s="24">
        <f t="shared" si="4"/>
        <v>0.18</v>
      </c>
    </row>
    <row r="21" spans="1:24" s="10" customFormat="1" ht="20.25" customHeight="1" x14ac:dyDescent="0.2">
      <c r="A21" s="9"/>
      <c r="B21" s="56" t="str">
        <f t="shared" si="0"/>
        <v>Zitrone (nach Geschmack)</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X</v>
      </c>
      <c r="K21" s="61" t="s">
        <v>63</v>
      </c>
      <c r="L21" s="45" t="s">
        <v>86</v>
      </c>
      <c r="M21" s="46"/>
      <c r="N21" s="11"/>
      <c r="O21" s="47"/>
      <c r="P21" s="11"/>
      <c r="Q21" s="48"/>
      <c r="R21" s="11"/>
      <c r="S21" s="45"/>
      <c r="T21" s="53"/>
      <c r="W21" s="10" t="s">
        <v>7</v>
      </c>
      <c r="X21" s="24">
        <f t="shared" si="4"/>
        <v>0</v>
      </c>
    </row>
    <row r="22" spans="1:24" s="10" customFormat="1" ht="20.25" customHeight="1" x14ac:dyDescent="0.2">
      <c r="A22" s="9"/>
      <c r="B22" s="51" t="str">
        <f t="shared" si="0"/>
        <v>Schmand</v>
      </c>
      <c r="C22" s="57">
        <f t="shared" si="6"/>
        <v>0.8</v>
      </c>
      <c r="D22" s="55" t="str">
        <f t="shared" si="7"/>
        <v>kg</v>
      </c>
      <c r="E22" s="54">
        <f>IF(AND($L$5&gt;0,$O$46&gt;0),"-----",IF($C22&lt;&gt;"",IF($M22&lt;$O$3,$C22*E$47,ROUND($C22*E$47,2)),""))</f>
        <v>0.8</v>
      </c>
      <c r="F22" s="54">
        <f>IF(AND($L$5&gt;0,$O$46&gt;0),"-----",IF($C22&lt;&gt;"",IF($M22&lt;$O$3,$C22*F$47,ROUND($C22*F$47,2)),""))</f>
        <v>1.6</v>
      </c>
      <c r="G22" s="54">
        <f>IF(AND($L$5&gt;0,$O$46&gt;0),"-----",IF($C22&lt;&gt;"",IF($M22&lt;$O$3,$C22*G$47,ROUND($C22*G$47,2)),""))</f>
        <v>2.4000000000000004</v>
      </c>
      <c r="H22" s="9"/>
      <c r="I22" s="11"/>
      <c r="J22" s="37" t="str">
        <f t="shared" si="5"/>
        <v>X</v>
      </c>
      <c r="K22" s="61" t="s">
        <v>63</v>
      </c>
      <c r="L22" s="45" t="s">
        <v>74</v>
      </c>
      <c r="M22" s="46">
        <v>0.8</v>
      </c>
      <c r="N22" s="11"/>
      <c r="O22" s="47" t="s">
        <v>7</v>
      </c>
      <c r="P22" s="11"/>
      <c r="Q22" s="48"/>
      <c r="R22" s="11"/>
      <c r="S22" s="45"/>
      <c r="T22" s="53"/>
      <c r="W22" s="10" t="s">
        <v>7</v>
      </c>
      <c r="X22" s="24">
        <f t="shared" si="4"/>
        <v>0.8</v>
      </c>
    </row>
    <row r="23" spans="1:24" s="10" customFormat="1" ht="20.25" customHeight="1" x14ac:dyDescent="0.2">
      <c r="A23" s="9"/>
      <c r="B23" s="51" t="str">
        <f t="shared" si="0"/>
        <v>Quark 20 oder 40% Fettgehalt</v>
      </c>
      <c r="C23" s="57">
        <f t="shared" si="6"/>
        <v>1.5</v>
      </c>
      <c r="D23" s="55" t="str">
        <f t="shared" si="7"/>
        <v>kg</v>
      </c>
      <c r="E23" s="54">
        <f t="shared" ref="E23:G43" si="8">IF(AND($L$5&gt;0,$O$46&gt;0),"-----",IF($C23&lt;&gt;"",IF($M23&lt;$O$3,$C23*E$47,ROUND($C23*E$47,2)),""))</f>
        <v>1.5</v>
      </c>
      <c r="F23" s="54">
        <f t="shared" si="8"/>
        <v>3</v>
      </c>
      <c r="G23" s="54">
        <f t="shared" si="8"/>
        <v>4.5</v>
      </c>
      <c r="H23" s="9"/>
      <c r="I23" s="11"/>
      <c r="J23" s="37" t="str">
        <f t="shared" si="5"/>
        <v>X</v>
      </c>
      <c r="K23" s="61" t="s">
        <v>63</v>
      </c>
      <c r="L23" s="45" t="s">
        <v>87</v>
      </c>
      <c r="M23" s="46">
        <v>1.5</v>
      </c>
      <c r="N23" s="11"/>
      <c r="O23" s="47" t="s">
        <v>7</v>
      </c>
      <c r="P23" s="11"/>
      <c r="Q23" s="48"/>
      <c r="R23" s="11"/>
      <c r="S23" s="45"/>
      <c r="T23" s="53"/>
      <c r="W23" s="10" t="s">
        <v>7</v>
      </c>
      <c r="X23" s="24">
        <f t="shared" si="4"/>
        <v>1.5</v>
      </c>
    </row>
    <row r="24" spans="1:24" s="10" customFormat="1" ht="20.25" customHeight="1" x14ac:dyDescent="0.2">
      <c r="A24" s="9"/>
      <c r="B24" s="51" t="str">
        <f t="shared" si="0"/>
        <v>Eigelb</v>
      </c>
      <c r="C24" s="57">
        <f t="shared" si="6"/>
        <v>0.6</v>
      </c>
      <c r="D24" s="55" t="str">
        <f t="shared" si="7"/>
        <v>kg</v>
      </c>
      <c r="E24" s="54">
        <f t="shared" si="8"/>
        <v>0.6</v>
      </c>
      <c r="F24" s="54">
        <f t="shared" si="8"/>
        <v>1.2</v>
      </c>
      <c r="G24" s="54">
        <f t="shared" si="8"/>
        <v>1.7999999999999998</v>
      </c>
      <c r="H24" s="9"/>
      <c r="I24" s="11"/>
      <c r="J24" s="37" t="str">
        <f t="shared" si="5"/>
        <v>X</v>
      </c>
      <c r="K24" s="61" t="s">
        <v>63</v>
      </c>
      <c r="L24" s="45" t="s">
        <v>75</v>
      </c>
      <c r="M24" s="46">
        <v>0.6</v>
      </c>
      <c r="N24" s="11"/>
      <c r="O24" s="47" t="s">
        <v>7</v>
      </c>
      <c r="P24" s="11"/>
      <c r="Q24" s="48"/>
      <c r="R24" s="11"/>
      <c r="S24" s="45"/>
      <c r="T24" s="53"/>
      <c r="W24" s="10" t="s">
        <v>7</v>
      </c>
      <c r="X24" s="24">
        <f t="shared" si="4"/>
        <v>0.6</v>
      </c>
    </row>
    <row r="25" spans="1:24" s="10" customFormat="1" ht="20.25" customHeight="1" x14ac:dyDescent="0.2">
      <c r="A25" s="9"/>
      <c r="B25" s="51" t="str">
        <f t="shared" si="0"/>
        <v>Vollei</v>
      </c>
      <c r="C25" s="57">
        <f t="shared" si="6"/>
        <v>0.4</v>
      </c>
      <c r="D25" s="55" t="str">
        <f t="shared" si="7"/>
        <v>kg</v>
      </c>
      <c r="E25" s="54">
        <f t="shared" si="8"/>
        <v>0.4</v>
      </c>
      <c r="F25" s="54">
        <f t="shared" si="8"/>
        <v>0.8</v>
      </c>
      <c r="G25" s="54">
        <f t="shared" si="8"/>
        <v>1.2000000000000002</v>
      </c>
      <c r="H25" s="9"/>
      <c r="I25" s="11"/>
      <c r="J25" s="37" t="str">
        <f t="shared" si="5"/>
        <v>X</v>
      </c>
      <c r="K25" s="61" t="s">
        <v>63</v>
      </c>
      <c r="L25" s="45" t="s">
        <v>76</v>
      </c>
      <c r="M25" s="46">
        <v>0.4</v>
      </c>
      <c r="N25" s="11"/>
      <c r="O25" s="47" t="s">
        <v>7</v>
      </c>
      <c r="P25" s="11"/>
      <c r="Q25" s="48"/>
      <c r="R25" s="11"/>
      <c r="S25" s="45"/>
      <c r="T25" s="53"/>
      <c r="W25" s="10" t="s">
        <v>7</v>
      </c>
      <c r="X25" s="24">
        <f t="shared" si="4"/>
        <v>0.4</v>
      </c>
    </row>
    <row r="26" spans="1:24" s="10" customFormat="1" ht="20.25" customHeight="1" x14ac:dyDescent="0.2">
      <c r="A26" s="9"/>
      <c r="B26" s="51" t="str">
        <f t="shared" si="0"/>
        <v>Butter</v>
      </c>
      <c r="C26" s="57">
        <f t="shared" si="6"/>
        <v>1.3</v>
      </c>
      <c r="D26" s="55" t="str">
        <f t="shared" si="7"/>
        <v>kg</v>
      </c>
      <c r="E26" s="54">
        <f t="shared" si="8"/>
        <v>1.3</v>
      </c>
      <c r="F26" s="54">
        <f t="shared" si="8"/>
        <v>2.6</v>
      </c>
      <c r="G26" s="54">
        <f t="shared" si="8"/>
        <v>3.9000000000000004</v>
      </c>
      <c r="H26" s="9"/>
      <c r="I26" s="11"/>
      <c r="J26" s="37" t="str">
        <f>IF(L26&lt;&gt;"","X","")</f>
        <v>X</v>
      </c>
      <c r="K26" s="61" t="s">
        <v>63</v>
      </c>
      <c r="L26" s="45" t="s">
        <v>77</v>
      </c>
      <c r="M26" s="46">
        <v>1.3</v>
      </c>
      <c r="N26" s="11"/>
      <c r="O26" s="47" t="s">
        <v>7</v>
      </c>
      <c r="P26" s="11"/>
      <c r="Q26" s="48"/>
      <c r="R26" s="11"/>
      <c r="S26" s="45"/>
      <c r="T26" s="53"/>
      <c r="W26" s="10" t="s">
        <v>7</v>
      </c>
      <c r="X26" s="24">
        <f>IF(AND(Q26&lt;&gt;"o",Q26&lt;&gt;"o2",Q26&lt;&gt;"o3"),M26,0)</f>
        <v>1.3</v>
      </c>
    </row>
    <row r="27" spans="1:24" s="10" customFormat="1" ht="20.25" customHeight="1" x14ac:dyDescent="0.2">
      <c r="A27" s="9"/>
      <c r="B27" s="51" t="str">
        <f t="shared" si="0"/>
        <v>Hefe (Menge nach Führung)</v>
      </c>
      <c r="C27" s="57">
        <f t="shared" si="6"/>
        <v>0.6</v>
      </c>
      <c r="D27" s="55" t="str">
        <f t="shared" si="7"/>
        <v>kg</v>
      </c>
      <c r="E27" s="54">
        <f t="shared" si="8"/>
        <v>0.6</v>
      </c>
      <c r="F27" s="54">
        <f t="shared" si="8"/>
        <v>1.2</v>
      </c>
      <c r="G27" s="54">
        <f t="shared" si="8"/>
        <v>1.7999999999999998</v>
      </c>
      <c r="H27" s="9"/>
      <c r="I27" s="11"/>
      <c r="J27" s="37" t="str">
        <f>IF(L27&lt;&gt;"","X","")</f>
        <v>X</v>
      </c>
      <c r="K27" s="61" t="s">
        <v>63</v>
      </c>
      <c r="L27" s="45" t="s">
        <v>78</v>
      </c>
      <c r="M27" s="46">
        <v>0.6</v>
      </c>
      <c r="N27" s="11"/>
      <c r="O27" s="47" t="s">
        <v>7</v>
      </c>
      <c r="P27" s="11"/>
      <c r="Q27" s="48"/>
      <c r="R27" s="11"/>
      <c r="S27" s="45"/>
      <c r="T27" s="53"/>
      <c r="W27" s="10" t="s">
        <v>7</v>
      </c>
      <c r="X27" s="24">
        <f t="shared" ref="X27:X43" si="9">IF(AND(Q27&lt;&gt;"o",Q27&lt;&gt;"o2",Q27&lt;&gt;"o3"),M27,0)</f>
        <v>0.6</v>
      </c>
    </row>
    <row r="28" spans="1:24" s="10" customFormat="1" ht="20.25" customHeight="1" x14ac:dyDescent="0.2">
      <c r="A28" s="9"/>
      <c r="B28" s="51" t="str">
        <f t="shared" si="0"/>
        <v>Wasser ca.</v>
      </c>
      <c r="C28" s="57">
        <f t="shared" si="6"/>
        <v>1.3</v>
      </c>
      <c r="D28" s="55" t="str">
        <f t="shared" si="7"/>
        <v>kg</v>
      </c>
      <c r="E28" s="54">
        <f t="shared" si="8"/>
        <v>1.3</v>
      </c>
      <c r="F28" s="54">
        <f t="shared" si="8"/>
        <v>2.6</v>
      </c>
      <c r="G28" s="54">
        <f t="shared" si="8"/>
        <v>3.9000000000000004</v>
      </c>
      <c r="H28" s="9"/>
      <c r="I28" s="11"/>
      <c r="J28" s="37" t="str">
        <f>IF(L28&lt;&gt;"","X","")</f>
        <v>X</v>
      </c>
      <c r="K28" s="61" t="s">
        <v>63</v>
      </c>
      <c r="L28" s="45" t="s">
        <v>79</v>
      </c>
      <c r="M28" s="46">
        <v>1.3</v>
      </c>
      <c r="N28" s="11"/>
      <c r="O28" s="47" t="s">
        <v>7</v>
      </c>
      <c r="P28" s="11"/>
      <c r="Q28" s="48"/>
      <c r="R28" s="11"/>
      <c r="S28" s="45"/>
      <c r="T28" s="53"/>
      <c r="W28" s="10" t="s">
        <v>7</v>
      </c>
      <c r="X28" s="24">
        <f t="shared" si="9"/>
        <v>1.3</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42049.93847789352</v>
      </c>
      <c r="C46" s="16">
        <f>IF(O46&gt;0,"",X46)</f>
        <v>19.760000000000002</v>
      </c>
      <c r="D46" s="70"/>
      <c r="E46" s="72">
        <f>IF($O$46&gt;0,"-----",IF($L$5&lt;&gt;"",$L$5*E10,E10*$C$46))</f>
        <v>19.760000000000002</v>
      </c>
      <c r="F46" s="72">
        <f>IF($O$46&gt;0,"-----",IF($L$5&lt;&gt;"",$L$5*F10,F10*$C$46))</f>
        <v>39.520000000000003</v>
      </c>
      <c r="G46" s="72">
        <f>IF($O$46&gt;0,"-----",IF($L$5&lt;&gt;"",$L$5*G10,G10*$C$46))</f>
        <v>59.28</v>
      </c>
      <c r="H46"/>
      <c r="I46" s="4"/>
      <c r="J46" s="38" t="s">
        <v>30</v>
      </c>
      <c r="K46" s="14"/>
      <c r="L46" s="14"/>
      <c r="M46" s="14"/>
      <c r="N46" s="14"/>
      <c r="O46" s="76">
        <f>COUNTIF(O12:O43,"=St.")</f>
        <v>0</v>
      </c>
      <c r="P46" s="14"/>
      <c r="Q46" s="14"/>
      <c r="R46" s="2"/>
      <c r="X46" s="25">
        <f>SUM(X11:X45)</f>
        <v>19.760000000000002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18.5" customHeight="1" x14ac:dyDescent="0.25">
      <c r="A54" s="23"/>
      <c r="B54" s="87" t="s">
        <v>88</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4.5" customHeight="1" x14ac:dyDescent="0.25">
      <c r="A62" s="34"/>
      <c r="B62" s="33" t="s">
        <v>12</v>
      </c>
      <c r="C62" s="80" t="s">
        <v>90</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91</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84</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85</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89</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81</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99" customHeight="1" x14ac:dyDescent="0.25">
      <c r="A117" s="23"/>
      <c r="B117" s="93" t="s">
        <v>92</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2015-02-14T21:31:33Z</dcterms:modified>
</cp:coreProperties>
</file>