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Rezepturen Website Sekowa\"/>
    </mc:Choice>
  </mc:AlternateContent>
  <bookViews>
    <workbookView xWindow="1006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2" i="2" l="1"/>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8" i="2"/>
  <c r="X19" i="2"/>
  <c r="X16" i="2"/>
  <c r="X17"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8" i="2"/>
  <c r="D18" i="2"/>
  <c r="C19" i="2"/>
  <c r="D19" i="2"/>
  <c r="C16" i="2"/>
  <c r="D16" i="2"/>
  <c r="C17" i="2"/>
  <c r="D17" i="2"/>
  <c r="C20" i="2"/>
  <c r="D20" i="2"/>
  <c r="E47" i="2"/>
  <c r="O46" i="2"/>
  <c r="F47" i="2"/>
  <c r="G47" i="2"/>
  <c r="C21" i="2"/>
  <c r="B28" i="2"/>
  <c r="B29" i="2"/>
  <c r="B30" i="2"/>
  <c r="B31" i="2"/>
  <c r="B32" i="2"/>
  <c r="B33" i="2"/>
  <c r="B34" i="2"/>
  <c r="B35" i="2"/>
  <c r="B36" i="2"/>
  <c r="B37" i="2"/>
  <c r="B38" i="2"/>
  <c r="B39" i="2"/>
  <c r="B40" i="2"/>
  <c r="B41" i="2"/>
  <c r="B42" i="2"/>
  <c r="B43" i="2"/>
  <c r="B12" i="2"/>
  <c r="B13" i="2"/>
  <c r="B14" i="2"/>
  <c r="B15" i="2"/>
  <c r="B18" i="2"/>
  <c r="B19" i="2"/>
  <c r="B16" i="2"/>
  <c r="B17"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8" i="2"/>
  <c r="J19" i="2"/>
  <c r="J16" i="2"/>
  <c r="J17"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66" i="2" l="1"/>
  <c r="J69" i="2" s="1"/>
  <c r="J101" i="2"/>
  <c r="J106" i="2" s="1"/>
  <c r="J91" i="2"/>
  <c r="J96" i="2" s="1"/>
  <c r="J97" i="2"/>
  <c r="J100" i="2" s="1"/>
  <c r="J86" i="2"/>
  <c r="J90" i="2" s="1"/>
  <c r="J110" i="2"/>
  <c r="J115" i="2" s="1"/>
  <c r="J75" i="2"/>
  <c r="J79" i="2" s="1"/>
  <c r="J80" i="2"/>
  <c r="J85" i="2" s="1"/>
  <c r="E13" i="2"/>
  <c r="F22" i="2"/>
  <c r="G43" i="2"/>
  <c r="F38" i="2"/>
  <c r="F42" i="2"/>
  <c r="E41" i="2"/>
  <c r="E37" i="2"/>
  <c r="G39" i="2"/>
  <c r="X46" i="2"/>
  <c r="C46" i="2" s="1"/>
  <c r="F46" i="2" s="1"/>
  <c r="F34" i="2"/>
  <c r="G31" i="2"/>
  <c r="E29" i="2"/>
  <c r="F26" i="2"/>
  <c r="G23" i="2"/>
  <c r="F20" i="2"/>
  <c r="F18" i="2"/>
  <c r="G22" i="2"/>
  <c r="E22" i="2"/>
  <c r="G42" i="2"/>
  <c r="F41" i="2"/>
  <c r="E40" i="2"/>
  <c r="G38" i="2"/>
  <c r="F37" i="2"/>
  <c r="E36" i="2"/>
  <c r="G34" i="2"/>
  <c r="F33" i="2"/>
  <c r="E32" i="2"/>
  <c r="G30" i="2"/>
  <c r="F29" i="2"/>
  <c r="E28" i="2"/>
  <c r="G26" i="2"/>
  <c r="F25" i="2"/>
  <c r="E24" i="2"/>
  <c r="G21" i="2"/>
  <c r="G20" i="2"/>
  <c r="F17" i="2"/>
  <c r="E16" i="2"/>
  <c r="G18" i="2"/>
  <c r="F15" i="2"/>
  <c r="E14" i="2"/>
  <c r="G12" i="2"/>
  <c r="E12" i="2"/>
  <c r="G35" i="2"/>
  <c r="E33" i="2"/>
  <c r="F30" i="2"/>
  <c r="G27" i="2"/>
  <c r="E25" i="2"/>
  <c r="F21" i="2"/>
  <c r="E17" i="2"/>
  <c r="G19" i="2"/>
  <c r="E15" i="2"/>
  <c r="G13" i="2"/>
  <c r="F43" i="2"/>
  <c r="E42" i="2"/>
  <c r="G40" i="2"/>
  <c r="F39" i="2"/>
  <c r="E38" i="2"/>
  <c r="G36" i="2"/>
  <c r="F35" i="2"/>
  <c r="E34" i="2"/>
  <c r="G32" i="2"/>
  <c r="F31" i="2"/>
  <c r="E30" i="2"/>
  <c r="G28" i="2"/>
  <c r="F27" i="2"/>
  <c r="E26" i="2"/>
  <c r="G24" i="2"/>
  <c r="F23" i="2"/>
  <c r="E21" i="2"/>
  <c r="E20" i="2"/>
  <c r="G16" i="2"/>
  <c r="F19" i="2"/>
  <c r="E18" i="2"/>
  <c r="G14" i="2"/>
  <c r="F13" i="2"/>
  <c r="F12" i="2"/>
  <c r="E43" i="2"/>
  <c r="G41" i="2"/>
  <c r="F40" i="2"/>
  <c r="E39" i="2"/>
  <c r="G37" i="2"/>
  <c r="F36" i="2"/>
  <c r="E35" i="2"/>
  <c r="G33" i="2"/>
  <c r="F32" i="2"/>
  <c r="E31" i="2"/>
  <c r="G29" i="2"/>
  <c r="F28" i="2"/>
  <c r="E27" i="2"/>
  <c r="G25" i="2"/>
  <c r="F24" i="2"/>
  <c r="E23" i="2"/>
  <c r="G17" i="2"/>
  <c r="F16" i="2"/>
  <c r="E19"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<sst xmlns="http://schemas.openxmlformats.org/spreadsheetml/2006/main" count="167" uniqueCount="78">
  <si>
    <t>Multiplikationsbasis</t>
  </si>
  <si>
    <t>Rohstoffbezeichnung</t>
  </si>
  <si>
    <t>Menge</t>
  </si>
  <si>
    <t>Einheit</t>
  </si>
  <si>
    <t>Vorprodukt-
Steuerung</t>
  </si>
  <si>
    <t>Filter</t>
  </si>
  <si>
    <t>x</t>
  </si>
  <si>
    <t>kg</t>
  </si>
  <si>
    <t>Teigtemperatur</t>
  </si>
  <si>
    <t>Teigruhe</t>
  </si>
  <si>
    <t>Anmerkung</t>
  </si>
  <si>
    <t>Herstellung Quellstück</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</si>
  <si>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</si>
  <si>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</si>
  <si>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</si>
  <si>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</si>
  <si>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</si>
  <si>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</si>
  <si>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</si>
  <si>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</si>
  <si>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</si>
  <si>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</si>
  <si>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</si>
  <si>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</si>
  <si>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</si>
  <si>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</si>
  <si>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</si>
  <si>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</si>
  <si>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</si>
  <si>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</si>
  <si>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</si>
  <si>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</si>
  <si>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</si>
  <si>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</si>
  <si>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</si>
  <si>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</si>
  <si>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</si>
  <si>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</si>
  <si>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</si>
  <si>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</si>
  <si>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</si>
  <si>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</si>
  <si>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</si>
  <si>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</si>
  <si>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</si>
  <si>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</si>
  <si>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</si>
  <si>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</si>
  <si>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</si>
  <si>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</si>
  <si>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</si>
  <si>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</si>
  <si>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</si>
  <si>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</si>
  <si>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</si>
  <si>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</si>
  <si>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</si>
  <si>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</si>
  <si>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</si>
  <si>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</si>
  <si>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</si>
  <si>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</si>
  <si>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</si>
  <si>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</si>
  <si>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</si>
  <si>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grobporiges Brot im Unterknet-Verfahren</t>
  </si>
  <si>
    <t>Salz</t>
  </si>
  <si>
    <t>o</t>
  </si>
  <si>
    <t>u</t>
  </si>
  <si>
    <t>Leicht-und-Luftig-Teig hell</t>
  </si>
  <si>
    <t>dann entsprechend auskneten</t>
  </si>
  <si>
    <t>Leicht-und-Luftig-Brot mit Schrot</t>
  </si>
  <si>
    <t>Quellstück</t>
  </si>
  <si>
    <t>Roggenschrot grob geschnitten</t>
  </si>
  <si>
    <t>Wasser kalt</t>
  </si>
  <si>
    <t>Roggenschrot mit kaltem Wasser übergießen und über Nacht stehen
lassen. Ggf. zwischendurch umrühren, damit das ganze Wasser
aufgenommen wird.Wichtig ist, dass kein freies Wasser mehr im
Quellstück ist, da dieses sonst beim Unterkneten den Teig belastet.</t>
  </si>
  <si>
    <t>wie gewohnt</t>
  </si>
  <si>
    <t>Quellstück unter den zur Hälfte gekneteten Grundteig laufen
lassen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</si>
</sst>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44</v>
      </c>
    </row>
    <row r="5" spans="2:2" x14ac:dyDescent="0.2"/>
    <row r="6" spans="2:2" ht="19.5" customHeight="1" x14ac:dyDescent="0.2">
      <c r="B6" s="77" t="s">
        <v>45</v>
      </c>
    </row>
    <row r="7" spans="2:2" ht="34.5" customHeight="1" x14ac:dyDescent="0.2">
      <c r="B7" s="49" t="s">
        <v>52</v>
      </c>
    </row>
    <row r="8" spans="2:2" ht="109.5" customHeight="1" x14ac:dyDescent="0.2">
      <c r="B8" s="78" t="s">
        <v>46</v>
      </c>
    </row>
    <row r="9" spans="2:2" ht="89.25" customHeight="1" x14ac:dyDescent="0.2">
      <c r="B9" s="78" t="s">
        <v>47</v>
      </c>
    </row>
    <row r="10" spans="2:2" ht="155.25" customHeight="1" x14ac:dyDescent="0.2">
      <c r="B10" s="78" t="s">
        <v>56</v>
      </c>
    </row>
    <row r="11" spans="2:2" ht="51" customHeight="1" x14ac:dyDescent="0.2">
      <c r="B11" s="78" t="s">
        <v>53</v>
      </c>
    </row>
    <row r="12" spans="2:2" ht="51.75" customHeight="1" x14ac:dyDescent="0.2">
      <c r="B12" s="78" t="s">
        <v>48</v>
      </c>
    </row>
    <row r="13" spans="2:2" ht="107.25" customHeight="1" x14ac:dyDescent="0.2">
      <c r="B13" s="78" t="s">
        <v>49</v>
      </c>
    </row>
    <row r="14" spans="2:2" ht="117" customHeight="1" x14ac:dyDescent="0.2">
      <c r="B14" s="78" t="s">
        <v>50</v>
      </c>
    </row>
    <row r="15" spans="2:2" ht="34.5" customHeight="1" x14ac:dyDescent="0.2">
      <c r="B15" s="49" t="s">
        <v>51</v>
      </c>
    </row>
    <row r="16" spans="2:2" x14ac:dyDescent="0.2"/>
    <row r="17" spans="2:2" x14ac:dyDescent="0.2">
      <c r="B17" s="41" t="s">
        <v>43</v>
      </c>
    </row>
    <row r="18" spans="2:2" x14ac:dyDescent="0.2"/>
    <row r="19" spans="2:2" ht="19.5" customHeight="1" x14ac:dyDescent="0.25">
      <c r="B19" s="50" t="s">
        <v>64</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4"/>
      <c r="C3" s="91" t="s">
        <v>71</v>
      </c>
      <c r="D3" s="92"/>
      <c r="E3" s="92"/>
      <c r="F3" s="92"/>
      <c r="G3" s="93"/>
      <c r="L3" s="83" t="s">
        <v>31</v>
      </c>
      <c r="M3" s="83"/>
      <c r="O3" s="75">
        <v>10</v>
      </c>
      <c r="Q3" s="35" t="s">
        <v>34</v>
      </c>
    </row>
    <row r="4" spans="1:24" ht="5.25" customHeight="1" x14ac:dyDescent="0.2">
      <c r="A4" s="36"/>
      <c r="B4" s="94"/>
    </row>
    <row r="5" spans="1:24" ht="24.75" customHeight="1" x14ac:dyDescent="0.2">
      <c r="A5" s="36"/>
      <c r="B5" s="94"/>
      <c r="C5" s="95" t="s">
        <v>65</v>
      </c>
      <c r="D5" s="96"/>
      <c r="E5" s="96"/>
      <c r="F5" s="96"/>
      <c r="G5" s="97"/>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88" t="s">
        <v>1</v>
      </c>
      <c r="M7" s="88" t="s">
        <v>2</v>
      </c>
      <c r="N7" s="4"/>
      <c r="O7" s="88" t="s">
        <v>3</v>
      </c>
      <c r="P7" s="4"/>
      <c r="Q7" s="88" t="s">
        <v>4</v>
      </c>
      <c r="R7" s="4"/>
      <c r="S7" s="87" t="s">
        <v>10</v>
      </c>
    </row>
    <row r="8" spans="1:24" ht="5.25" customHeight="1" thickBot="1" x14ac:dyDescent="0.25">
      <c r="A8"/>
      <c r="B8"/>
      <c r="C8"/>
      <c r="D8"/>
      <c r="E8"/>
      <c r="F8"/>
      <c r="G8"/>
      <c r="H8"/>
      <c r="I8" s="4"/>
      <c r="J8" s="4"/>
      <c r="K8" s="4"/>
      <c r="L8" s="88"/>
      <c r="M8" s="88"/>
      <c r="N8" s="4"/>
      <c r="O8" s="88"/>
      <c r="P8" s="4"/>
      <c r="Q8" s="88"/>
      <c r="R8" s="4"/>
      <c r="S8" s="87"/>
    </row>
    <row r="9" spans="1:24" ht="5.25" customHeight="1" x14ac:dyDescent="0.2">
      <c r="A9"/>
      <c r="B9"/>
      <c r="C9"/>
      <c r="D9" s="5"/>
      <c r="E9" s="66"/>
      <c r="F9" s="66"/>
      <c r="G9" s="68"/>
      <c r="H9"/>
      <c r="I9" s="4"/>
      <c r="J9" s="4"/>
      <c r="K9" s="4"/>
      <c r="L9" s="88"/>
      <c r="M9" s="88"/>
      <c r="N9" s="4"/>
      <c r="O9" s="88"/>
      <c r="P9" s="4"/>
      <c r="Q9" s="88"/>
      <c r="R9" s="4"/>
      <c r="S9" s="87"/>
    </row>
    <row r="10" spans="1:24" ht="21" customHeight="1" thickBot="1" x14ac:dyDescent="0.25">
      <c r="A10"/>
      <c r="B10" s="6">
        <f>L5</f>
        <v>0</v>
      </c>
      <c r="C10" s="31" t="s">
        <v>54</v>
      </c>
      <c r="D10" s="67"/>
      <c r="E10" s="69">
        <v>1</v>
      </c>
      <c r="F10" s="69">
        <v>2</v>
      </c>
      <c r="G10" s="69">
        <v>3</v>
      </c>
      <c r="H10"/>
      <c r="I10" s="4"/>
      <c r="J10" s="7" t="s">
        <v>5</v>
      </c>
      <c r="K10" s="4"/>
      <c r="L10" s="88"/>
      <c r="M10" s="88"/>
      <c r="N10" s="4"/>
      <c r="O10" s="88"/>
      <c r="P10" s="4"/>
      <c r="Q10" s="88"/>
      <c r="R10" s="4"/>
      <c r="S10" s="87"/>
    </row>
    <row r="11" spans="1:24" ht="3" customHeight="1" x14ac:dyDescent="0.2">
      <c r="A11"/>
      <c r="B11" s="27"/>
      <c r="C11" s="27"/>
      <c r="D11" s="30"/>
      <c r="E11" s="27"/>
      <c r="F11" s="30"/>
      <c r="G11" s="28"/>
      <c r="H11"/>
      <c r="I11" s="4"/>
      <c r="J11" s="8" t="s">
        <v>6</v>
      </c>
      <c r="K11" s="60"/>
      <c r="L11" s="53" t="s">
        <v>55</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Quellstück</v>
      </c>
      <c r="C12" s="57">
        <f t="shared" ref="C12:C20" si="1">IF(AND(L12&lt;&gt;"",M12&lt;&gt;""),M12,"")</f>
        <v>3.04</v>
      </c>
      <c r="D12" s="55" t="str">
        <f t="shared" ref="D12:D20" si="2">IF(AND(O12&lt;&gt;"",M12&lt;&gt;""),$O12,"")</f>
        <v>kg</v>
      </c>
      <c r="E12" s="54">
        <f t="shared" ref="E12:G43" si="3">IF(AND($L$5&gt;0,$O$46&gt;0),"-----",IF($C12&lt;&gt;"",IF($M12&lt;$O$3,$C12*E$47,ROUND($C12*E$47,2)),""))</f>
        <v>3.04</v>
      </c>
      <c r="F12" s="54">
        <f t="shared" si="3"/>
        <v>6.08</v>
      </c>
      <c r="G12" s="54">
        <f t="shared" si="3"/>
        <v>9.120000000000001</v>
      </c>
      <c r="H12" s="9"/>
      <c r="I12" s="11"/>
      <c r="J12" s="37" t="str">
        <f>IF(L12&lt;&gt;"","X","")</f>
        <v>X</v>
      </c>
      <c r="K12" s="61" t="s">
        <v>62</v>
      </c>
      <c r="L12" s="45" t="s">
        <v>72</v>
      </c>
      <c r="M12" s="46">
        <f>SUM(M13:M15)</f>
        <v>3.04</v>
      </c>
      <c r="N12" s="11"/>
      <c r="O12" s="47" t="s">
        <v>7</v>
      </c>
      <c r="P12" s="11"/>
      <c r="Q12" s="79" t="s">
        <v>67</v>
      </c>
      <c r="R12" s="11"/>
      <c r="S12" s="45"/>
      <c r="T12" s="53"/>
      <c r="W12" s="10" t="s">
        <v>7</v>
      </c>
      <c r="X12" s="24">
        <f t="shared" ref="X12:X25" si="4">IF(AND(Q12&lt;&gt;"o",Q12&lt;&gt;"o2",Q12&lt;&gt;"o3"),M12,0)</f>
        <v>0</v>
      </c>
    </row>
    <row r="13" spans="1:24" s="10" customFormat="1" ht="20.25" customHeight="1" x14ac:dyDescent="0.2">
      <c r="A13" s="9"/>
      <c r="B13" s="51" t="str">
        <f t="shared" si="0"/>
        <v xml:space="preserve">     Roggenschrot grob geschnitten</v>
      </c>
      <c r="C13" s="57">
        <f t="shared" si="1"/>
        <v>2</v>
      </c>
      <c r="D13" s="55" t="str">
        <f t="shared" si="2"/>
        <v>kg</v>
      </c>
      <c r="E13" s="54">
        <f t="shared" si="3"/>
        <v>2</v>
      </c>
      <c r="F13" s="54">
        <f t="shared" si="3"/>
        <v>4</v>
      </c>
      <c r="G13" s="54">
        <f t="shared" si="3"/>
        <v>6</v>
      </c>
      <c r="H13" s="9"/>
      <c r="I13" s="11"/>
      <c r="J13" s="37" t="str">
        <f t="shared" ref="J13:J43" si="5">IF(L13&lt;&gt;"","X","")</f>
        <v>X</v>
      </c>
      <c r="K13" s="61" t="s">
        <v>62</v>
      </c>
      <c r="L13" s="45" t="s">
        <v>73</v>
      </c>
      <c r="M13" s="46">
        <v>2</v>
      </c>
      <c r="N13" s="11"/>
      <c r="O13" s="47" t="s">
        <v>7</v>
      </c>
      <c r="P13" s="11"/>
      <c r="Q13" s="79" t="s">
        <v>68</v>
      </c>
      <c r="R13" s="11"/>
      <c r="S13" s="45"/>
      <c r="T13" s="53"/>
      <c r="W13" s="10" t="s">
        <v>7</v>
      </c>
      <c r="X13" s="24">
        <f t="shared" si="4"/>
        <v>2</v>
      </c>
    </row>
    <row r="14" spans="1:24" s="10" customFormat="1" ht="20.25" customHeight="1" x14ac:dyDescent="0.2">
      <c r="A14" s="9"/>
      <c r="B14" s="51" t="str">
        <f t="shared" si="0"/>
        <v xml:space="preserve">     Salz</v>
      </c>
      <c r="C14" s="57">
        <f t="shared" si="1"/>
        <v>0.04</v>
      </c>
      <c r="D14" s="55" t="str">
        <f t="shared" si="2"/>
        <v>kg</v>
      </c>
      <c r="E14" s="54">
        <f t="shared" si="3"/>
        <v>0.04</v>
      </c>
      <c r="F14" s="54">
        <f t="shared" si="3"/>
        <v>0.08</v>
      </c>
      <c r="G14" s="54">
        <f t="shared" si="3"/>
        <v>0.12</v>
      </c>
      <c r="H14" s="9"/>
      <c r="I14" s="11"/>
      <c r="J14" s="37" t="str">
        <f t="shared" si="5"/>
        <v>X</v>
      </c>
      <c r="K14" s="61" t="s">
        <v>62</v>
      </c>
      <c r="L14" s="45" t="s">
        <v>66</v>
      </c>
      <c r="M14" s="46">
        <v>0.04</v>
      </c>
      <c r="N14" s="11"/>
      <c r="O14" s="47" t="s">
        <v>7</v>
      </c>
      <c r="P14" s="11"/>
      <c r="Q14" s="79" t="s">
        <v>68</v>
      </c>
      <c r="R14" s="11"/>
      <c r="S14" s="45"/>
      <c r="T14" s="53"/>
      <c r="W14" s="10" t="s">
        <v>7</v>
      </c>
      <c r="X14" s="24">
        <f t="shared" si="4"/>
        <v>0.04</v>
      </c>
    </row>
    <row r="15" spans="1:24" s="10" customFormat="1" ht="20.25" customHeight="1" x14ac:dyDescent="0.2">
      <c r="A15" s="9"/>
      <c r="B15" s="51" t="str">
        <f t="shared" si="0"/>
        <v xml:space="preserve">     Wasser kalt</v>
      </c>
      <c r="C15" s="57">
        <f t="shared" si="1"/>
        <v>1</v>
      </c>
      <c r="D15" s="55" t="str">
        <f t="shared" si="2"/>
        <v>kg</v>
      </c>
      <c r="E15" s="54">
        <f t="shared" si="3"/>
        <v>1</v>
      </c>
      <c r="F15" s="54">
        <f t="shared" si="3"/>
        <v>2</v>
      </c>
      <c r="G15" s="54">
        <f t="shared" si="3"/>
        <v>3</v>
      </c>
      <c r="H15" s="9"/>
      <c r="I15" s="11"/>
      <c r="J15" s="37" t="str">
        <f t="shared" si="5"/>
        <v>X</v>
      </c>
      <c r="K15" s="61" t="s">
        <v>62</v>
      </c>
      <c r="L15" s="45" t="s">
        <v>74</v>
      </c>
      <c r="M15" s="46">
        <v>1</v>
      </c>
      <c r="N15" s="11"/>
      <c r="O15" s="47" t="s">
        <v>7</v>
      </c>
      <c r="P15" s="11"/>
      <c r="Q15" s="79" t="s">
        <v>68</v>
      </c>
      <c r="R15" s="11"/>
      <c r="S15" s="45"/>
      <c r="T15" s="53"/>
      <c r="W15" s="10" t="s">
        <v>7</v>
      </c>
      <c r="X15" s="24">
        <f t="shared" si="4"/>
        <v>1</v>
      </c>
    </row>
    <row r="16" spans="1:24" s="10" customFormat="1" ht="20.25" customHeight="1" x14ac:dyDescent="0.2">
      <c r="A16" s="9"/>
      <c r="B16" s="51" t="str">
        <f t="shared" si="0"/>
        <v>Leicht-und-Luftig-Teig hell</v>
      </c>
      <c r="C16" s="57">
        <f t="shared" si="1"/>
        <v>14.496</v>
      </c>
      <c r="D16" s="55" t="str">
        <f t="shared" si="2"/>
        <v>kg</v>
      </c>
      <c r="E16" s="54">
        <f t="shared" si="3"/>
        <v>14.5</v>
      </c>
      <c r="F16" s="54">
        <f t="shared" si="3"/>
        <v>28.99</v>
      </c>
      <c r="G16" s="54">
        <f t="shared" si="3"/>
        <v>43.49</v>
      </c>
      <c r="H16" s="9"/>
      <c r="I16" s="11"/>
      <c r="J16" s="37" t="str">
        <f t="shared" si="5"/>
        <v>X</v>
      </c>
      <c r="K16" s="61" t="s">
        <v>62</v>
      </c>
      <c r="L16" s="45" t="s">
        <v>69</v>
      </c>
      <c r="M16" s="46">
        <v>14.496</v>
      </c>
      <c r="N16" s="11"/>
      <c r="O16" s="47" t="s">
        <v>7</v>
      </c>
      <c r="P16" s="11"/>
      <c r="Q16" s="48"/>
      <c r="R16" s="11"/>
      <c r="S16" s="45"/>
      <c r="T16" s="53"/>
      <c r="W16" s="10" t="s">
        <v>7</v>
      </c>
      <c r="X16" s="24">
        <f t="shared" si="4"/>
        <v>14.496</v>
      </c>
    </row>
    <row r="17" spans="1:24" s="10" customFormat="1" ht="20.25" hidden="1" customHeight="1" x14ac:dyDescent="0.2">
      <c r="A17" s="9"/>
      <c r="B17" s="51" t="str">
        <f t="shared" si="0"/>
        <v/>
      </c>
      <c r="C17" s="57" t="str">
        <f t="shared" si="1"/>
        <v/>
      </c>
      <c r="D17" s="55" t="str">
        <f t="shared" si="2"/>
        <v/>
      </c>
      <c r="E17" s="54" t="str">
        <f t="shared" si="3"/>
        <v/>
      </c>
      <c r="F17" s="54" t="str">
        <f t="shared" si="3"/>
        <v/>
      </c>
      <c r="G17" s="54" t="str">
        <f t="shared" si="3"/>
        <v/>
      </c>
      <c r="H17" s="9"/>
      <c r="I17" s="11"/>
      <c r="J17" s="37" t="str">
        <f t="shared" si="5"/>
        <v/>
      </c>
      <c r="K17" s="61" t="s">
        <v>62</v>
      </c>
      <c r="L17" s="45"/>
      <c r="M17" s="46"/>
      <c r="N17" s="11"/>
      <c r="O17" s="47"/>
      <c r="P17" s="11"/>
      <c r="Q17" s="48"/>
      <c r="R17" s="11"/>
      <c r="S17" s="45"/>
      <c r="T17" s="53"/>
      <c r="W17" s="10" t="s">
        <v>7</v>
      </c>
      <c r="X17" s="24">
        <f t="shared" si="4"/>
        <v>0</v>
      </c>
    </row>
    <row r="18" spans="1:24" s="10" customFormat="1" ht="20.25" hidden="1" customHeight="1" x14ac:dyDescent="0.2">
      <c r="A18" s="9"/>
      <c r="B18" s="51" t="str">
        <f>IF(L18="","",IF(OR(Q18="U",Q18="O2"),"     "&amp;L18,IF(OR(Q18="U2",Q18="O3"),"         "&amp;L18,IF(Q18="U3","            "&amp;L18,L18))))</f>
        <v/>
      </c>
      <c r="C18" s="57" t="str">
        <f>IF(AND(L18&lt;&gt;"",M18&lt;&gt;""),M18,"")</f>
        <v/>
      </c>
      <c r="D18" s="55" t="str">
        <f>IF(AND(O18&lt;&gt;"",M18&lt;&gt;""),$O18,"")</f>
        <v/>
      </c>
      <c r="E18" s="54" t="str">
        <f t="shared" si="3"/>
        <v/>
      </c>
      <c r="F18" s="54" t="str">
        <f t="shared" si="3"/>
        <v/>
      </c>
      <c r="G18" s="54" t="str">
        <f t="shared" si="3"/>
        <v/>
      </c>
      <c r="H18" s="9"/>
      <c r="I18" s="11"/>
      <c r="J18" s="37" t="str">
        <f>IF(L18&lt;&gt;"","X","")</f>
        <v/>
      </c>
      <c r="K18" s="61" t="s">
        <v>62</v>
      </c>
      <c r="L18" s="45"/>
      <c r="M18" s="46"/>
      <c r="N18" s="11"/>
      <c r="O18" s="47"/>
      <c r="P18" s="11"/>
      <c r="Q18" s="79"/>
      <c r="R18" s="11"/>
      <c r="S18" s="45"/>
      <c r="T18" s="53"/>
      <c r="W18" s="10" t="s">
        <v>7</v>
      </c>
      <c r="X18" s="24">
        <f>IF(AND(Q18&lt;&gt;"o",Q18&lt;&gt;"o2",Q18&lt;&gt;"o3"),M18,0)</f>
        <v>0</v>
      </c>
    </row>
    <row r="19" spans="1:24" s="10" customFormat="1" ht="20.25" hidden="1" customHeight="1" x14ac:dyDescent="0.2">
      <c r="A19" s="9"/>
      <c r="B19" s="51" t="str">
        <f>IF(L19="","",IF(OR(Q19="U",Q19="O2"),"     "&amp;L19,IF(OR(Q19="U2",Q19="O3"),"         "&amp;L19,IF(Q19="U3","            "&amp;L19,L19))))</f>
        <v/>
      </c>
      <c r="C19" s="57" t="str">
        <f>IF(AND(L19&lt;&gt;"",M19&lt;&gt;""),M19,"")</f>
        <v/>
      </c>
      <c r="D19" s="55" t="str">
        <f>IF(AND(O19&lt;&gt;"",M19&lt;&gt;""),$O19,"")</f>
        <v/>
      </c>
      <c r="E19" s="54" t="str">
        <f t="shared" si="3"/>
        <v/>
      </c>
      <c r="F19" s="54" t="str">
        <f t="shared" si="3"/>
        <v/>
      </c>
      <c r="G19" s="54" t="str">
        <f t="shared" si="3"/>
        <v/>
      </c>
      <c r="H19" s="9"/>
      <c r="I19" s="11"/>
      <c r="J19" s="37" t="str">
        <f>IF(L19&lt;&gt;"","X","")</f>
        <v/>
      </c>
      <c r="K19" s="61" t="s">
        <v>62</v>
      </c>
      <c r="L19" s="45"/>
      <c r="M19" s="46"/>
      <c r="N19" s="11"/>
      <c r="O19" s="47"/>
      <c r="P19" s="11"/>
      <c r="Q19" s="79"/>
      <c r="R19" s="11"/>
      <c r="S19" s="45"/>
      <c r="T19" s="53"/>
      <c r="W19" s="10" t="s">
        <v>7</v>
      </c>
      <c r="X19" s="24">
        <f>IF(AND(Q19&lt;&gt;"o",Q19&lt;&gt;"o2",Q19&lt;&gt;"o3"),M19,0)</f>
        <v>0</v>
      </c>
    </row>
    <row r="20" spans="1:24" s="10" customFormat="1" ht="20.25" hidden="1" customHeight="1" x14ac:dyDescent="0.2">
      <c r="A20" s="9"/>
      <c r="B20" s="51" t="str">
        <f t="shared" si="0"/>
        <v/>
      </c>
      <c r="C20" s="57" t="str">
        <f t="shared" si="1"/>
        <v/>
      </c>
      <c r="D20" s="55" t="str">
        <f t="shared" si="2"/>
        <v/>
      </c>
      <c r="E20" s="54" t="str">
        <f t="shared" si="3"/>
        <v/>
      </c>
      <c r="F20" s="54" t="str">
        <f t="shared" si="3"/>
        <v/>
      </c>
      <c r="G20" s="54" t="str">
        <f t="shared" si="3"/>
        <v/>
      </c>
      <c r="H20" s="9"/>
      <c r="I20" s="11"/>
      <c r="J20" s="37" t="str">
        <f>IF(L20&lt;&gt;"","X","")</f>
        <v/>
      </c>
      <c r="K20" s="61" t="s">
        <v>62</v>
      </c>
      <c r="L20" s="45"/>
      <c r="M20" s="46"/>
      <c r="N20" s="11"/>
      <c r="O20" s="47"/>
      <c r="P20" s="11"/>
      <c r="Q20" s="48"/>
      <c r="R20" s="11"/>
      <c r="S20" s="45"/>
      <c r="T20" s="53"/>
      <c r="W20" s="10" t="s">
        <v>7</v>
      </c>
      <c r="X20" s="24">
        <f t="shared" si="4"/>
        <v>0</v>
      </c>
    </row>
    <row r="21" spans="1:24" s="10" customFormat="1" ht="20.25" hidden="1" customHeight="1" x14ac:dyDescent="0.2">
      <c r="A21" s="9"/>
      <c r="B21" s="56" t="str">
        <f t="shared" si="0"/>
        <v/>
      </c>
      <c r="C21" s="57" t="str">
        <f t="shared" ref="C21:C30" si="6">IF(AND(L21&lt;&gt;"",M21&lt;&gt;""),M21,"")</f>
        <v/>
      </c>
      <c r="D21" s="55" t="str">
        <f t="shared" ref="D21:D30" si="7">IF(AND(O21&lt;&gt;"",M21&lt;&gt;""),$O21,"")</f>
        <v/>
      </c>
      <c r="E21" s="54" t="str">
        <f t="shared" si="3"/>
        <v/>
      </c>
      <c r="F21" s="54" t="str">
        <f t="shared" si="3"/>
        <v/>
      </c>
      <c r="G21" s="54" t="str">
        <f t="shared" si="3"/>
        <v/>
      </c>
      <c r="H21" s="9"/>
      <c r="I21" s="11"/>
      <c r="J21" s="37" t="str">
        <f t="shared" si="5"/>
        <v/>
      </c>
      <c r="K21" s="61" t="s">
        <v>62</v>
      </c>
      <c r="L21" s="45"/>
      <c r="M21" s="46"/>
      <c r="N21" s="11"/>
      <c r="O21" s="47"/>
      <c r="P21" s="11"/>
      <c r="Q21" s="48"/>
      <c r="R21" s="11"/>
      <c r="S21" s="45"/>
      <c r="T21" s="53"/>
      <c r="W21" s="10" t="s">
        <v>7</v>
      </c>
      <c r="X21" s="24">
        <f t="shared" si="4"/>
        <v>0</v>
      </c>
    </row>
    <row r="22" spans="1:24" s="10" customFormat="1" ht="20.25" hidden="1" customHeight="1" x14ac:dyDescent="0.2">
      <c r="A22" s="9"/>
      <c r="B22" s="51" t="str">
        <f t="shared" si="0"/>
        <v/>
      </c>
      <c r="C22" s="57" t="str">
        <f t="shared" si="6"/>
        <v/>
      </c>
      <c r="D22" s="55" t="str">
        <f t="shared" si="7"/>
        <v/>
      </c>
      <c r="E22" s="54" t="str">
        <f t="shared" si="3"/>
        <v/>
      </c>
      <c r="F22" s="54" t="str">
        <f t="shared" si="3"/>
        <v/>
      </c>
      <c r="G22" s="54" t="str">
        <f t="shared" si="3"/>
        <v/>
      </c>
      <c r="H22" s="9"/>
      <c r="I22" s="11"/>
      <c r="J22" s="37" t="str">
        <f t="shared" si="5"/>
        <v/>
      </c>
      <c r="K22" s="61" t="s">
        <v>62</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si="3"/>
        <v/>
      </c>
      <c r="F23" s="54" t="str">
        <f t="shared" si="3"/>
        <v/>
      </c>
      <c r="G23" s="54" t="str">
        <f t="shared" si="3"/>
        <v/>
      </c>
      <c r="H23" s="9"/>
      <c r="I23" s="11"/>
      <c r="J23" s="37" t="str">
        <f t="shared" si="5"/>
        <v/>
      </c>
      <c r="K23" s="61" t="s">
        <v>62</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3"/>
        <v/>
      </c>
      <c r="F24" s="54" t="str">
        <f t="shared" si="3"/>
        <v/>
      </c>
      <c r="G24" s="54" t="str">
        <f t="shared" si="3"/>
        <v/>
      </c>
      <c r="H24" s="9"/>
      <c r="I24" s="11"/>
      <c r="J24" s="37" t="str">
        <f t="shared" si="5"/>
        <v/>
      </c>
      <c r="K24" s="61" t="s">
        <v>62</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3"/>
        <v/>
      </c>
      <c r="F25" s="54" t="str">
        <f t="shared" si="3"/>
        <v/>
      </c>
      <c r="G25" s="54" t="str">
        <f t="shared" si="3"/>
        <v/>
      </c>
      <c r="H25" s="9"/>
      <c r="I25" s="11"/>
      <c r="J25" s="37" t="str">
        <f t="shared" si="5"/>
        <v/>
      </c>
      <c r="K25" s="61" t="s">
        <v>62</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3"/>
        <v/>
      </c>
      <c r="F26" s="54" t="str">
        <f t="shared" si="3"/>
        <v/>
      </c>
      <c r="G26" s="54" t="str">
        <f t="shared" si="3"/>
        <v/>
      </c>
      <c r="H26" s="9"/>
      <c r="I26" s="11"/>
      <c r="J26" s="37" t="str">
        <f>IF(L26&lt;&gt;"","X","")</f>
        <v/>
      </c>
      <c r="K26" s="61" t="s">
        <v>62</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3"/>
        <v/>
      </c>
      <c r="F27" s="54" t="str">
        <f t="shared" si="3"/>
        <v/>
      </c>
      <c r="G27" s="54" t="str">
        <f t="shared" si="3"/>
        <v/>
      </c>
      <c r="H27" s="9"/>
      <c r="I27" s="11"/>
      <c r="J27" s="37" t="str">
        <f>IF(L27&lt;&gt;"","X","")</f>
        <v/>
      </c>
      <c r="K27" s="61" t="s">
        <v>62</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62</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62</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62</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62</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62</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62</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62</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62</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62</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62</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62</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62</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62</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62</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62</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62</v>
      </c>
      <c r="L43" s="45"/>
      <c r="M43" s="46"/>
      <c r="N43" s="11"/>
      <c r="O43" s="47"/>
      <c r="P43" s="11"/>
      <c r="Q43" s="48"/>
      <c r="R43" s="11"/>
      <c r="S43" s="45"/>
      <c r="T43" s="53"/>
      <c r="W43" s="10" t="s">
        <v>7</v>
      </c>
      <c r="X43" s="24">
        <f t="shared" si="8"/>
        <v>0</v>
      </c>
    </row>
    <row r="44" spans="1:39" s="10" customFormat="1" ht="26.25" hidden="1" customHeight="1" x14ac:dyDescent="0.2">
      <c r="A44" s="9"/>
      <c r="B44" s="89"/>
      <c r="C44" s="89"/>
      <c r="D44" s="89"/>
      <c r="E44" s="89"/>
      <c r="F44" s="89"/>
      <c r="G44" s="90"/>
      <c r="H44" s="9"/>
      <c r="I44" s="11"/>
      <c r="J44" s="37" t="str">
        <f>IF(B44&lt;&gt;"","X","")</f>
        <v/>
      </c>
      <c r="K44" s="62" t="s">
        <v>63</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29</v>
      </c>
      <c r="K45" s="59"/>
      <c r="L45" s="53" t="s">
        <v>61</v>
      </c>
      <c r="M45" s="53"/>
      <c r="N45" s="53"/>
      <c r="O45" s="53"/>
      <c r="P45" s="53"/>
      <c r="Q45" s="53"/>
      <c r="R45" s="53"/>
      <c r="S45" s="53"/>
      <c r="T45" s="53"/>
    </row>
    <row r="46" spans="1:39" ht="24.75" customHeight="1" thickBot="1" x14ac:dyDescent="0.3">
      <c r="A46"/>
      <c r="B46" s="52">
        <f ca="1">NOW()</f>
        <v>42051.850575115743</v>
      </c>
      <c r="C46" s="16">
        <f>IF(O46&gt;0,"",X46)</f>
        <v>17.536000000000001</v>
      </c>
      <c r="D46" s="70"/>
      <c r="E46" s="72">
        <f>IF($O$46&gt;0,"-----",IF($L$5&lt;&gt;"",$L$5*E10,E10*$C$46))</f>
        <v>17.536000000000001</v>
      </c>
      <c r="F46" s="72">
        <f>IF($O$46&gt;0,"-----",IF($L$5&lt;&gt;"",$L$5*F10,F10*$C$46))</f>
        <v>35.072000000000003</v>
      </c>
      <c r="G46" s="72">
        <f>IF($O$46&gt;0,"-----",IF($L$5&lt;&gt;"",$L$5*G10,G10*$C$46))</f>
        <v>52.608000000000004</v>
      </c>
      <c r="H46"/>
      <c r="I46" s="4"/>
      <c r="J46" s="38" t="s">
        <v>29</v>
      </c>
      <c r="K46" s="14"/>
      <c r="L46" s="14"/>
      <c r="M46" s="14"/>
      <c r="N46" s="14"/>
      <c r="O46" s="76">
        <f>COUNTIF(O12:O43,"=St.")</f>
        <v>0</v>
      </c>
      <c r="P46" s="14"/>
      <c r="Q46" s="14"/>
      <c r="R46" s="2"/>
      <c r="X46" s="25">
        <f>SUM(X11:X45)</f>
        <v>17.536000000000001</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29</v>
      </c>
      <c r="K49" s="4"/>
      <c r="L49" s="4"/>
      <c r="M49" s="4"/>
      <c r="N49" s="4"/>
      <c r="O49" s="4"/>
      <c r="P49" s="4"/>
      <c r="Q49" s="4"/>
      <c r="R49" s="4"/>
    </row>
    <row r="50" spans="1:18" s="3" customFormat="1" ht="3.75" customHeight="1" x14ac:dyDescent="0.25">
      <c r="A50" s="21"/>
      <c r="B50" s="21"/>
      <c r="C50" s="22"/>
      <c r="D50" s="22"/>
      <c r="E50"/>
      <c r="F50" s="22"/>
      <c r="G50" s="21"/>
      <c r="H50" s="21"/>
      <c r="J50" s="38" t="s">
        <v>29</v>
      </c>
    </row>
    <row r="51" spans="1:18" ht="3" customHeight="1" x14ac:dyDescent="0.2">
      <c r="A51" s="64"/>
      <c r="B51" s="64"/>
      <c r="C51" s="64"/>
      <c r="D51" s="64"/>
      <c r="E51" s="64"/>
      <c r="F51" s="64"/>
      <c r="G51" s="64"/>
      <c r="H51" s="64"/>
      <c r="I51" s="2"/>
      <c r="J51" s="38" t="s">
        <v>29</v>
      </c>
      <c r="K51" s="2"/>
      <c r="L51" s="2"/>
      <c r="M51" s="2"/>
      <c r="N51" s="2"/>
      <c r="O51" s="2"/>
      <c r="P51" s="2"/>
      <c r="Q51" s="2"/>
      <c r="R51" s="2"/>
    </row>
    <row r="52" spans="1:18" ht="11.25" customHeight="1" x14ac:dyDescent="0.2">
      <c r="A52" s="36"/>
      <c r="J52" s="38" t="s">
        <v>29</v>
      </c>
    </row>
    <row r="53" spans="1:18" s="26" customFormat="1" ht="18" hidden="1" x14ac:dyDescent="0.25">
      <c r="A53" s="34"/>
      <c r="B53" s="65" t="s">
        <v>35</v>
      </c>
      <c r="C53" s="34"/>
      <c r="D53" s="34"/>
      <c r="E53" s="34"/>
      <c r="F53" s="34"/>
      <c r="G53" s="34"/>
      <c r="H53" s="23"/>
      <c r="I53" s="23"/>
      <c r="J53" s="38" t="str">
        <f>IF(J54="X","X","")</f>
        <v/>
      </c>
      <c r="K53" s="23"/>
      <c r="L53" s="23"/>
      <c r="M53" s="23"/>
      <c r="N53" s="23"/>
      <c r="O53" s="23"/>
      <c r="P53" s="23"/>
      <c r="Q53" s="23"/>
      <c r="R53" s="23"/>
    </row>
    <row r="54" spans="1:18" s="26" customFormat="1" ht="80.25" hidden="1" customHeight="1" x14ac:dyDescent="0.25">
      <c r="A54" s="23"/>
      <c r="B54" s="84"/>
      <c r="C54" s="85"/>
      <c r="D54" s="85"/>
      <c r="E54" s="85"/>
      <c r="F54" s="85"/>
      <c r="G54" s="86"/>
      <c r="H54" s="23"/>
      <c r="I54" s="23"/>
      <c r="J54" s="38" t="str">
        <f>IF(B54&lt;&gt;"","X","")</f>
        <v/>
      </c>
      <c r="K54" s="23"/>
      <c r="L54" s="23"/>
      <c r="M54" s="23"/>
      <c r="N54" s="23"/>
      <c r="O54" s="23"/>
      <c r="P54" s="23"/>
      <c r="Q54" s="23"/>
      <c r="R54" s="23"/>
    </row>
    <row r="55" spans="1:18" ht="12.75" hidden="1" x14ac:dyDescent="0.2">
      <c r="B55" s="36"/>
      <c r="C55" s="36"/>
      <c r="D55" s="36"/>
      <c r="E55" s="36"/>
      <c r="F55" s="36"/>
      <c r="G55" s="36"/>
      <c r="H55" s="36"/>
      <c r="J55" s="38" t="str">
        <f>IF(J53="X","X","")</f>
        <v/>
      </c>
    </row>
    <row r="56" spans="1:18" s="26" customFormat="1" ht="18" x14ac:dyDescent="0.25">
      <c r="A56" s="34"/>
      <c r="B56" s="63" t="s">
        <v>11</v>
      </c>
      <c r="C56" s="33"/>
      <c r="D56" s="33"/>
      <c r="E56" s="33"/>
      <c r="F56" s="33"/>
      <c r="G56" s="33"/>
      <c r="H56" s="23"/>
      <c r="I56" s="23"/>
      <c r="J56" s="38" t="str">
        <f>IF(COUNTIF(J57:J58,"X") &gt; 0, "X","")</f>
        <v>X</v>
      </c>
      <c r="K56" s="23"/>
      <c r="L56" s="23"/>
      <c r="M56" s="23"/>
      <c r="N56" s="23"/>
      <c r="O56" s="23"/>
      <c r="P56" s="23"/>
      <c r="Q56" s="23"/>
      <c r="R56" s="23"/>
    </row>
    <row r="57" spans="1:18" s="26" customFormat="1" ht="148.5" customHeight="1" x14ac:dyDescent="0.25">
      <c r="A57" s="34"/>
      <c r="B57" s="33" t="s">
        <v>42</v>
      </c>
      <c r="C57" s="80" t="s">
        <v>75</v>
      </c>
      <c r="D57" s="81"/>
      <c r="E57" s="81"/>
      <c r="F57" s="81"/>
      <c r="G57" s="82"/>
      <c r="H57" s="23"/>
      <c r="I57" s="23"/>
      <c r="J57" s="38" t="str">
        <f>IF(C57&lt;&gt;"","X","")</f>
        <v>X</v>
      </c>
      <c r="K57" s="23"/>
      <c r="L57" s="23"/>
      <c r="M57" s="23"/>
      <c r="N57" s="23"/>
      <c r="O57" s="23"/>
      <c r="P57" s="23"/>
      <c r="Q57" s="23"/>
      <c r="R57" s="23"/>
    </row>
    <row r="58" spans="1:18" s="26" customFormat="1" ht="18.75" hidden="1" customHeight="1" x14ac:dyDescent="0.25">
      <c r="A58" s="34"/>
      <c r="B58" s="33" t="s">
        <v>14</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16</v>
      </c>
      <c r="C59" s="80"/>
      <c r="D59" s="81"/>
      <c r="E59" s="81"/>
      <c r="F59" s="81"/>
      <c r="G59" s="82"/>
      <c r="H59" s="23"/>
      <c r="I59" s="23"/>
      <c r="J59" s="38" t="str">
        <f>IF(C59&lt;&gt;"","X","")</f>
        <v/>
      </c>
      <c r="K59" s="23"/>
      <c r="L59" s="23"/>
      <c r="M59" s="23"/>
      <c r="N59" s="23"/>
      <c r="O59" s="23"/>
      <c r="P59" s="23"/>
      <c r="Q59" s="23"/>
      <c r="R59" s="23"/>
    </row>
    <row r="60" spans="1:18" s="26" customFormat="1" ht="12" customHeight="1" x14ac:dyDescent="0.25">
      <c r="A60" s="34"/>
      <c r="B60" s="33"/>
      <c r="C60" s="33"/>
      <c r="D60" s="33"/>
      <c r="E60" s="33"/>
      <c r="F60" s="33"/>
      <c r="G60" s="33"/>
      <c r="H60" s="23"/>
      <c r="I60" s="23"/>
      <c r="J60" s="38" t="str">
        <f>IF(J56="X","X","")</f>
        <v>X</v>
      </c>
      <c r="K60" s="23"/>
      <c r="L60" s="23"/>
      <c r="M60" s="23"/>
      <c r="N60" s="23"/>
      <c r="O60" s="23"/>
      <c r="P60" s="23"/>
      <c r="Q60" s="23"/>
      <c r="R60" s="23"/>
    </row>
    <row r="61" spans="1:18" s="26" customFormat="1" ht="18.75" hidden="1" customHeight="1" x14ac:dyDescent="0.25">
      <c r="A61" s="34"/>
      <c r="B61" s="63" t="s">
        <v>12</v>
      </c>
      <c r="C61" s="29"/>
      <c r="D61" s="29"/>
      <c r="E61" s="29"/>
      <c r="F61" s="29"/>
      <c r="G61" s="29"/>
      <c r="H61" s="23"/>
      <c r="I61" s="23"/>
      <c r="J61" s="38" t="str">
        <f>IF(COUNTIF(J62:J63,"X") &gt; 0, "X","")</f>
        <v/>
      </c>
      <c r="K61" s="23"/>
      <c r="L61" s="23"/>
      <c r="M61" s="23"/>
      <c r="N61" s="23"/>
      <c r="O61" s="23"/>
      <c r="P61" s="23"/>
      <c r="Q61" s="23"/>
      <c r="R61" s="23"/>
    </row>
    <row r="62" spans="1:18" s="26" customFormat="1" ht="20.25" hidden="1" customHeight="1" x14ac:dyDescent="0.25">
      <c r="A62" s="34"/>
      <c r="B62" s="33" t="s">
        <v>42</v>
      </c>
      <c r="C62" s="80"/>
      <c r="D62" s="81"/>
      <c r="E62" s="81"/>
      <c r="F62" s="81"/>
      <c r="G62" s="82"/>
      <c r="H62" s="23"/>
      <c r="I62" s="23"/>
      <c r="J62" s="38" t="str">
        <f>IF(C62&lt;&gt;"","X","")</f>
        <v/>
      </c>
      <c r="K62" s="23"/>
      <c r="L62" s="23"/>
      <c r="M62" s="23"/>
      <c r="N62" s="23"/>
      <c r="O62" s="23"/>
      <c r="P62" s="23"/>
      <c r="Q62" s="23"/>
      <c r="R62" s="23"/>
    </row>
    <row r="63" spans="1:18" s="26" customFormat="1" ht="18.75" hidden="1" customHeight="1" x14ac:dyDescent="0.25">
      <c r="A63" s="34"/>
      <c r="B63" s="33" t="s">
        <v>14</v>
      </c>
      <c r="C63" s="80"/>
      <c r="D63" s="81"/>
      <c r="E63" s="81"/>
      <c r="F63" s="81"/>
      <c r="G63" s="82"/>
      <c r="H63" s="23"/>
      <c r="I63" s="23"/>
      <c r="J63" s="38" t="str">
        <f>IF(C63&lt;&gt;"","X","")</f>
        <v/>
      </c>
      <c r="K63" s="23"/>
      <c r="L63" s="23"/>
      <c r="M63" s="23"/>
      <c r="N63" s="23"/>
      <c r="O63" s="23"/>
      <c r="P63" s="23"/>
      <c r="Q63" s="23"/>
      <c r="R63" s="23"/>
    </row>
    <row r="64" spans="1:18" s="26" customFormat="1" ht="18.75" hidden="1" customHeight="1" x14ac:dyDescent="0.25">
      <c r="A64" s="34"/>
      <c r="B64" s="33" t="s">
        <v>16</v>
      </c>
      <c r="C64" s="80"/>
      <c r="D64" s="81"/>
      <c r="E64" s="81"/>
      <c r="F64" s="81"/>
      <c r="G64" s="82"/>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41</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42</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16</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13</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15</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14</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16</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30</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15</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14</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16</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17</v>
      </c>
      <c r="C80" s="29"/>
      <c r="D80" s="29"/>
      <c r="E80" s="29"/>
      <c r="F80" s="29"/>
      <c r="G80" s="29"/>
      <c r="H80" s="23"/>
      <c r="I80" s="23"/>
      <c r="J80" s="38" t="str">
        <f>IF(COUNTIF(J81:J84,"X") &gt; 0, "X","")</f>
        <v>X</v>
      </c>
      <c r="K80" s="23"/>
      <c r="L80" s="23"/>
      <c r="M80" s="23"/>
      <c r="N80" s="23"/>
      <c r="O80" s="23"/>
      <c r="P80" s="23"/>
      <c r="Q80" s="23"/>
      <c r="R80" s="23"/>
    </row>
    <row r="81" spans="1:18" s="26" customFormat="1" ht="57" customHeight="1" x14ac:dyDescent="0.25">
      <c r="A81" s="34"/>
      <c r="B81" s="33" t="s">
        <v>18</v>
      </c>
      <c r="C81" s="80" t="s">
        <v>77</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19</v>
      </c>
      <c r="C82" s="80" t="s">
        <v>70</v>
      </c>
      <c r="D82" s="81"/>
      <c r="E82" s="81"/>
      <c r="F82" s="81"/>
      <c r="G82" s="82"/>
      <c r="H82" s="23"/>
      <c r="I82" s="23"/>
      <c r="J82" s="38" t="str">
        <f>IF(C82&lt;&gt;"","X","")</f>
        <v>X</v>
      </c>
      <c r="K82" s="23"/>
      <c r="L82" s="23"/>
      <c r="M82" s="23"/>
      <c r="N82" s="23"/>
      <c r="O82" s="23"/>
      <c r="P82" s="23"/>
      <c r="Q82" s="23"/>
      <c r="R82" s="23"/>
    </row>
    <row r="83" spans="1:18" s="26" customFormat="1" ht="18.75" hidden="1" customHeight="1" x14ac:dyDescent="0.25">
      <c r="A83" s="34"/>
      <c r="B83" s="33" t="s">
        <v>8</v>
      </c>
      <c r="C83" s="80"/>
      <c r="D83" s="81"/>
      <c r="E83" s="81"/>
      <c r="F83" s="81"/>
      <c r="G83" s="82"/>
      <c r="H83" s="23"/>
      <c r="I83" s="23"/>
      <c r="J83" s="38" t="str">
        <f>IF(C83&lt;&gt;"","X","")</f>
        <v/>
      </c>
      <c r="K83" s="23"/>
      <c r="L83" s="23"/>
      <c r="M83" s="23"/>
      <c r="N83" s="23"/>
      <c r="O83" s="23"/>
      <c r="P83" s="23"/>
      <c r="Q83" s="23"/>
      <c r="R83" s="23"/>
    </row>
    <row r="84" spans="1:18" s="26" customFormat="1" ht="18.75" hidden="1" customHeight="1" x14ac:dyDescent="0.25">
      <c r="A84" s="34"/>
      <c r="B84" s="33" t="s">
        <v>9</v>
      </c>
      <c r="C84" s="80"/>
      <c r="D84" s="81"/>
      <c r="E84" s="81"/>
      <c r="F84" s="81"/>
      <c r="G84" s="82"/>
      <c r="H84" s="23"/>
      <c r="I84" s="23"/>
      <c r="J84" s="38" t="str">
        <f>IF(C84&lt;&gt;"","X","")</f>
        <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57</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58</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59</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60</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20</v>
      </c>
      <c r="C91" s="29"/>
      <c r="D91" s="29"/>
      <c r="E91" s="29"/>
      <c r="F91" s="29"/>
      <c r="G91" s="29"/>
      <c r="H91" s="23"/>
      <c r="I91" s="23"/>
      <c r="J91" s="38" t="str">
        <f>IF(COUNTIF(J92:J95,"X") &gt; 0, "X","")</f>
        <v>X</v>
      </c>
      <c r="K91" s="23"/>
      <c r="L91" s="23"/>
      <c r="M91" s="23"/>
      <c r="N91" s="23"/>
      <c r="O91" s="23"/>
      <c r="P91" s="23"/>
      <c r="Q91" s="23"/>
      <c r="R91" s="23"/>
    </row>
    <row r="92" spans="1:18" s="26" customFormat="1" ht="18.75" hidden="1" customHeight="1" x14ac:dyDescent="0.25">
      <c r="A92" s="34"/>
      <c r="B92" s="33" t="s">
        <v>21</v>
      </c>
      <c r="C92" s="80"/>
      <c r="D92" s="81"/>
      <c r="E92" s="81"/>
      <c r="F92" s="81"/>
      <c r="G92" s="82"/>
      <c r="H92" s="23"/>
      <c r="I92" s="23"/>
      <c r="J92" s="38" t="str">
        <f>IF(C92&lt;&gt;"","X","")</f>
        <v/>
      </c>
      <c r="K92" s="23"/>
      <c r="L92" s="23"/>
      <c r="M92" s="23"/>
      <c r="N92" s="23"/>
      <c r="O92" s="23"/>
      <c r="P92" s="23"/>
      <c r="Q92" s="23"/>
      <c r="R92" s="23"/>
    </row>
    <row r="93" spans="1:18" s="26" customFormat="1" ht="21.75" customHeight="1" x14ac:dyDescent="0.25">
      <c r="A93" s="34"/>
      <c r="B93" s="33" t="s">
        <v>22</v>
      </c>
      <c r="C93" s="80" t="s">
        <v>76</v>
      </c>
      <c r="D93" s="81"/>
      <c r="E93" s="81"/>
      <c r="F93" s="81"/>
      <c r="G93" s="82"/>
      <c r="H93" s="23"/>
      <c r="I93" s="23"/>
      <c r="J93" s="38" t="str">
        <f>IF(C93&lt;&gt;"","X","")</f>
        <v>X</v>
      </c>
      <c r="K93" s="23"/>
      <c r="L93" s="23"/>
      <c r="M93" s="23"/>
      <c r="N93" s="23"/>
      <c r="O93" s="23"/>
      <c r="P93" s="23"/>
      <c r="Q93" s="23"/>
      <c r="R93" s="23"/>
    </row>
    <row r="94" spans="1:18" s="26" customFormat="1" ht="18.75" hidden="1" customHeight="1" x14ac:dyDescent="0.25">
      <c r="A94" s="34"/>
      <c r="B94" s="33" t="s">
        <v>23</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22</v>
      </c>
      <c r="C95" s="80"/>
      <c r="D95" s="81"/>
      <c r="E95" s="81"/>
      <c r="F95" s="81"/>
      <c r="G95" s="82"/>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32</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33</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36</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14</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37</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38</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22</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39</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40</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24</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25</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26</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27</v>
      </c>
      <c r="C113" s="80"/>
      <c r="D113" s="81"/>
      <c r="E113" s="81"/>
      <c r="F113" s="81"/>
      <c r="G113" s="82"/>
      <c r="H113" s="23"/>
      <c r="I113" s="23"/>
      <c r="J113" s="38" t="str">
        <f>IF(C113&lt;&gt;"","X","")</f>
        <v/>
      </c>
      <c r="K113" s="23"/>
      <c r="L113" s="23"/>
      <c r="M113" s="23"/>
      <c r="N113" s="23"/>
      <c r="O113" s="23"/>
      <c r="P113" s="23"/>
      <c r="Q113" s="23"/>
      <c r="R113" s="23"/>
    </row>
    <row r="114" spans="1:18" s="26" customFormat="1" ht="75" hidden="1" customHeight="1" x14ac:dyDescent="0.25">
      <c r="A114" s="34"/>
      <c r="B114" s="33" t="s">
        <v>22</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hidden="1" x14ac:dyDescent="0.25">
      <c r="A116" s="34"/>
      <c r="B116" s="65" t="s">
        <v>28</v>
      </c>
      <c r="C116" s="34"/>
      <c r="D116" s="34"/>
      <c r="E116" s="34"/>
      <c r="F116" s="34"/>
      <c r="G116" s="34"/>
      <c r="H116" s="23"/>
      <c r="I116" s="23"/>
      <c r="J116" s="38" t="str">
        <f>IF(J117="X","X","")</f>
        <v/>
      </c>
      <c r="K116" s="23"/>
      <c r="L116" s="23"/>
      <c r="M116" s="23"/>
      <c r="N116" s="23"/>
      <c r="O116" s="23"/>
      <c r="P116" s="23"/>
      <c r="Q116" s="23"/>
      <c r="R116" s="23"/>
    </row>
    <row r="117" spans="1:18" s="26" customFormat="1" ht="54.75" hidden="1" customHeight="1" x14ac:dyDescent="0.25">
      <c r="A117" s="23"/>
      <c r="B117" s="84"/>
      <c r="C117" s="85"/>
      <c r="D117" s="85"/>
      <c r="E117" s="85"/>
      <c r="F117" s="85"/>
      <c r="G117" s="86"/>
      <c r="H117" s="23"/>
      <c r="I117" s="23"/>
      <c r="J117" s="38" t="str">
        <f>IF(B117&lt;&gt;"","X","")</f>
        <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L7:L11 M7:Q10 J44:S44 U44:AM44 J45:T45 T20:T44 S20:S43 J7:K15 J16:N43 L12:N15 P12:Q43 S12:T19">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15 O16:O43">
      <formula1>"kg,ltr,St."</formula1>
    </dataValidation>
    <dataValidation type="list" allowBlank="1" showInputMessage="1" showErrorMessage="1" sqref="Q12:Q15 Q16: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sihin_000</dc:creator>
  <cp:lastModifiedBy>sihin_000</cp:lastModifiedBy>
  <cp:lastPrinted>2013-10-07T10:05:51Z</cp:lastPrinted>
  <dcterms:created xsi:type="dcterms:W3CDTF">2010-01-14T09:56:01Z</dcterms:created>
  <dcterms:modified xsi:type="dcterms:W3CDTF">2015-02-16T19:24:53Z</dcterms:modified>
</cp:coreProperties>
</file>