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187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6" i="2"/>
  <c r="X17" i="2"/>
  <c r="X14" i="2"/>
  <c r="X15"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F38" i="2" s="1"/>
  <c r="D38" i="2"/>
  <c r="C39" i="2"/>
  <c r="D39" i="2"/>
  <c r="C40" i="2"/>
  <c r="D40" i="2"/>
  <c r="C41" i="2"/>
  <c r="D41" i="2"/>
  <c r="C42" i="2"/>
  <c r="D42" i="2"/>
  <c r="C43" i="2"/>
  <c r="D43" i="2"/>
  <c r="C12" i="2"/>
  <c r="D12" i="2"/>
  <c r="C13" i="2"/>
  <c r="D13" i="2"/>
  <c r="C16" i="2"/>
  <c r="D16" i="2"/>
  <c r="C17" i="2"/>
  <c r="D17" i="2"/>
  <c r="C14" i="2"/>
  <c r="D14" i="2"/>
  <c r="C15" i="2"/>
  <c r="D15" i="2"/>
  <c r="C18" i="2"/>
  <c r="D18" i="2"/>
  <c r="C19" i="2"/>
  <c r="D19" i="2"/>
  <c r="C20" i="2"/>
  <c r="D20" i="2"/>
  <c r="E47" i="2"/>
  <c r="O46" i="2"/>
  <c r="F47" i="2"/>
  <c r="G47" i="2"/>
  <c r="C21" i="2"/>
  <c r="G43" i="2"/>
  <c r="B28" i="2"/>
  <c r="B29" i="2"/>
  <c r="B30" i="2"/>
  <c r="B31" i="2"/>
  <c r="B32" i="2"/>
  <c r="B33" i="2"/>
  <c r="B34" i="2"/>
  <c r="B35" i="2"/>
  <c r="B36" i="2"/>
  <c r="B37" i="2"/>
  <c r="B38" i="2"/>
  <c r="B39" i="2"/>
  <c r="B40" i="2"/>
  <c r="B41" i="2"/>
  <c r="B42" i="2"/>
  <c r="B43" i="2"/>
  <c r="B12" i="2"/>
  <c r="B13" i="2"/>
  <c r="B16" i="2"/>
  <c r="B17" i="2"/>
  <c r="B14" i="2"/>
  <c r="B15"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6" i="2"/>
  <c r="J17" i="2"/>
  <c r="J14" i="2"/>
  <c r="J15"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97" i="2"/>
  <c r="J100" i="2" s="1"/>
  <c r="J86" i="2"/>
  <c r="J90" i="2" s="1"/>
  <c r="J75" i="2"/>
  <c r="J79" i="2" s="1"/>
  <c r="J66" i="2"/>
  <c r="J69" i="2" s="1"/>
  <c r="J80" i="2"/>
  <c r="J85" i="2" s="1"/>
  <c r="E13" i="2"/>
  <c r="J110" i="2"/>
  <c r="J115" i="2" s="1"/>
  <c r="F22" i="2"/>
  <c r="F42" i="2"/>
  <c r="E37" i="2"/>
  <c r="E41" i="2"/>
  <c r="G39" i="2"/>
  <c r="X46" i="2"/>
  <c r="C46" i="2" s="1"/>
  <c r="F46" i="2" s="1"/>
  <c r="F34" i="2"/>
  <c r="G31" i="2"/>
  <c r="E29" i="2"/>
  <c r="F26" i="2"/>
  <c r="G23" i="2"/>
  <c r="F20" i="2"/>
  <c r="F14" i="2"/>
  <c r="G22" i="2"/>
  <c r="E22" i="2"/>
  <c r="G42" i="2"/>
  <c r="F41" i="2"/>
  <c r="E40" i="2"/>
  <c r="G38" i="2"/>
  <c r="F37" i="2"/>
  <c r="E36" i="2"/>
  <c r="G34" i="2"/>
  <c r="F33" i="2"/>
  <c r="E32" i="2"/>
  <c r="G30" i="2"/>
  <c r="F29" i="2"/>
  <c r="E28" i="2"/>
  <c r="G26" i="2"/>
  <c r="F25" i="2"/>
  <c r="E24" i="2"/>
  <c r="G21" i="2"/>
  <c r="G20" i="2"/>
  <c r="F19" i="2"/>
  <c r="E18" i="2"/>
  <c r="G14" i="2"/>
  <c r="F17" i="2"/>
  <c r="E16" i="2"/>
  <c r="G12" i="2"/>
  <c r="E12" i="2"/>
  <c r="G35" i="2"/>
  <c r="E33" i="2"/>
  <c r="F30" i="2"/>
  <c r="G27" i="2"/>
  <c r="E25" i="2"/>
  <c r="F21" i="2"/>
  <c r="E19" i="2"/>
  <c r="G15" i="2"/>
  <c r="E17" i="2"/>
  <c r="G13" i="2"/>
  <c r="F43" i="2"/>
  <c r="E42" i="2"/>
  <c r="G40" i="2"/>
  <c r="F39" i="2"/>
  <c r="E38" i="2"/>
  <c r="G36" i="2"/>
  <c r="F35" i="2"/>
  <c r="E34" i="2"/>
  <c r="G32" i="2"/>
  <c r="F31" i="2"/>
  <c r="E30" i="2"/>
  <c r="G28" i="2"/>
  <c r="F27" i="2"/>
  <c r="E26" i="2"/>
  <c r="G24" i="2"/>
  <c r="F23" i="2"/>
  <c r="E21" i="2"/>
  <c r="E20" i="2"/>
  <c r="G18" i="2"/>
  <c r="F15" i="2"/>
  <c r="E14" i="2"/>
  <c r="G16" i="2"/>
  <c r="F13" i="2"/>
  <c r="F12" i="2"/>
  <c r="E43" i="2"/>
  <c r="G41" i="2"/>
  <c r="F40" i="2"/>
  <c r="E39" i="2"/>
  <c r="G37" i="2"/>
  <c r="F36" i="2"/>
  <c r="E35" i="2"/>
  <c r="G33" i="2"/>
  <c r="F32" i="2"/>
  <c r="E31" i="2"/>
  <c r="G29" i="2"/>
  <c r="F28" i="2"/>
  <c r="E27" i="2"/>
  <c r="G25" i="2"/>
  <c r="F24" i="2"/>
  <c r="E23" i="2"/>
  <c r="G19" i="2"/>
  <c r="F18" i="2"/>
  <c r="E15" i="2"/>
  <c r="G17" i="2"/>
  <c r="F16"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<sst xmlns="http://schemas.openxmlformats.org/spreadsheetml/2006/main" count="166" uniqueCount="87">
  <si>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</si>
  <si>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</si>
  <si>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</si>
  <si>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</si>
  <si>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</si>
  <si>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</si>
  <si>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</si>
  <si>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</si>
  <si>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</si>
  <si>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</si>
  <si>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</si>
  <si>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</si>
  <si>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</si>
  <si>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</si>
  <si>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</si>
  <si>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</si>
  <si>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</si>
  <si>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</si>
  <si>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</si>
  <si>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</si>
  <si>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</si>
  <si>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</si>
  <si>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</si>
  <si>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</si>
  <si>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</si>
  <si>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</si>
  <si>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</si>
  <si>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</si>
  <si>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</si>
  <si>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</si>
  <si>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</si>
  <si>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</si>
  <si>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</si>
  <si>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</si>
  <si>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</si>
  <si>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</si>
  <si>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</si>
  <si>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</si>
  <si>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</si>
  <si>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</si>
  <si>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</si>
  <si>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</si>
  <si>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</si>
  <si>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</si>
  <si>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</si>
  <si>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</si>
  <si>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</si>
  <si>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</si>
  <si>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</si>
  <si>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</si>
  <si>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</si>
  <si>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</si>
  <si>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</si>
  <si>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</si>
  <si>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</si>
  <si>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</si>
  <si>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</si>
  <si>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</si>
  <si>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</si>
  <si>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</si>
  <si>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</si>
  <si>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</si>
  <si>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</si>
  <si>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</si>
  <si>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</si>
  <si>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</si>
  <si>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Invertzuckersirup</t>
  </si>
  <si>
    <t>Vollei</t>
  </si>
  <si>
    <t>Vanille 1:9</t>
  </si>
  <si>
    <t>Zitrone 1:5</t>
  </si>
  <si>
    <t>Schmand 24%</t>
  </si>
  <si>
    <t>Rapsöl</t>
  </si>
  <si>
    <t>-</t>
  </si>
  <si>
    <t>Zucker</t>
  </si>
  <si>
    <t>Puderzucker</t>
  </si>
  <si>
    <t>Salz</t>
  </si>
  <si>
    <t>Weizenmehl Type 405</t>
  </si>
  <si>
    <t>Toogel / Weizenquellstärke</t>
  </si>
  <si>
    <t>Weizenpuder</t>
  </si>
  <si>
    <t>Sekowa Muffin-Backpulver</t>
  </si>
  <si>
    <t>Flüssige Zutaten (die oberen 6) kurz mischen. Dann mit den trockenen Zutaten, die vorher vermischt/gesiebt wurden mit grobem Besen eine Minute langsam mischen, dann 2 Minuten bei mittlerer Geschwindigkeit rühren.
Backen: 50°C unter Brötchentemperatur für 25 - 30 Minuten.</t>
  </si>
  <si>
    <t>50°C unter Brötchenbacktemperatur</t>
  </si>
  <si>
    <t>25- 30 Minuten</t>
  </si>
  <si>
    <t>Muffins</t>
  </si>
  <si>
    <t>Vanille (nach Geschmack)</t>
  </si>
  <si>
    <t>Zitrone (nach Geschmack)</t>
  </si>
  <si>
    <t>kurz im Biss und super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</si>
</sst>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83</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86</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Invertzuckersirup</v>
      </c>
      <c r="C12" s="57">
        <f t="shared" ref="C12:C20" si="1">IF(AND(L12&lt;&gt;"",M12&lt;&gt;""),M12,"")</f>
        <v>1</v>
      </c>
      <c r="D12" s="55" t="str">
        <f t="shared" ref="D12:D20" si="2">IF(AND(O12&lt;&gt;"",M12&lt;&gt;""),$O12,"")</f>
        <v/>
      </c>
      <c r="E12" s="54">
        <f>IF(AND($L$5&gt;0,$O$46&gt;0),"-----",IF($C12&lt;&gt;"",IF($M12&lt;$O$3,$C12*E$47,ROUND($C12*E$47,2)),""))</f>
        <v>1</v>
      </c>
      <c r="F12" s="54">
        <f>IF(AND($L$5&gt;0,$O$46&gt;0),"-----",IF($C12&lt;&gt;"",IF($M12&lt;$O$3,$C12*F$47,ROUND($C12*F$47,2)),""))</f>
        <v>2</v>
      </c>
      <c r="G12" s="54">
        <f>IF(AND($L$5&gt;0,$O$46&gt;0),"-----",IF($C12&lt;&gt;"",IF($M12&lt;$O$3,$C12*G$47,ROUND($C12*G$47,2)),""))</f>
        <v>3</v>
      </c>
      <c r="H12" s="9"/>
      <c r="I12" s="11"/>
      <c r="J12" s="37" t="str">
        <f>IF(L12&lt;&gt;"","X","")</f>
        <v>X</v>
      </c>
      <c r="K12" s="61" t="s">
        <v>66</v>
      </c>
      <c r="L12" s="45" t="s">
        <v>66</v>
      </c>
      <c r="M12" s="46">
        <v>1</v>
      </c>
      <c r="N12" s="11"/>
      <c r="O12" s="47"/>
      <c r="P12" s="11"/>
      <c r="Q12" s="48"/>
      <c r="R12" s="11"/>
      <c r="S12" s="45"/>
      <c r="T12" s="53"/>
      <c r="W12" s="10" t="s">
        <v>7</v>
      </c>
      <c r="X12" s="24">
        <f t="shared" ref="X12:X25" si="3">IF(AND(Q12&lt;&gt;"o",Q12&lt;&gt;"o2",Q12&lt;&gt;"o3"),M12,0)</f>
        <v>1</v>
      </c>
    </row>
    <row r="13" spans="1:24" s="10" customFormat="1" ht="20.25" customHeight="1" x14ac:dyDescent="0.2">
      <c r="A13" s="9"/>
      <c r="B13" s="51" t="str">
        <f t="shared" si="0"/>
        <v>Vollei</v>
      </c>
      <c r="C13" s="57">
        <f t="shared" si="1"/>
        <v>3</v>
      </c>
      <c r="D13" s="55" t="str">
        <f t="shared" si="2"/>
        <v/>
      </c>
      <c r="E13" s="54">
        <f>IF(AND($L$5&gt;0,$O$46&gt;0),"-----",IF($C13&lt;&gt;"",IF($M13&lt;$O$3,$C13*E$47,ROUND($C13*E$47,2)),""))</f>
        <v>3</v>
      </c>
      <c r="F13" s="54">
        <f>IF(AND($L$5&gt;0,$O$46&gt;0),"-----",IF($C13&lt;&gt;"",IF($M13&lt;$O$3,$C13*F$47,ROUND($C13*F$47,2)),""))</f>
        <v>6</v>
      </c>
      <c r="G13" s="54">
        <f>IF(AND($L$5&gt;0,$O$46&gt;0),"-----",IF($C13&lt;&gt;"",IF($M13&lt;$O$3,$C13*G$47,ROUND($C13*G$47,2)),""))</f>
        <v>9</v>
      </c>
      <c r="H13" s="9"/>
      <c r="I13" s="11"/>
      <c r="J13" s="37" t="str">
        <f t="shared" ref="J13:J43" si="4">IF(L13&lt;&gt;"","X","")</f>
        <v>X</v>
      </c>
      <c r="K13" s="61" t="s">
        <v>67</v>
      </c>
      <c r="L13" s="45" t="s">
        <v>67</v>
      </c>
      <c r="M13" s="46">
        <v>3</v>
      </c>
      <c r="N13" s="11"/>
      <c r="O13" s="47"/>
      <c r="P13" s="11"/>
      <c r="Q13" s="48"/>
      <c r="R13" s="11"/>
      <c r="S13" s="45"/>
      <c r="T13" s="53"/>
      <c r="W13" s="10" t="s">
        <v>7</v>
      </c>
      <c r="X13" s="24">
        <f t="shared" si="3"/>
        <v>3</v>
      </c>
    </row>
    <row r="14" spans="1:24" s="10" customFormat="1" ht="20.25" customHeight="1" x14ac:dyDescent="0.2">
      <c r="A14" s="9"/>
      <c r="B14" s="51" t="str">
        <f t="shared" si="0"/>
        <v>Schmand 24%</v>
      </c>
      <c r="C14" s="57">
        <f t="shared" si="1"/>
        <v>3.5</v>
      </c>
      <c r="D14" s="55" t="str">
        <f t="shared" si="2"/>
        <v/>
      </c>
      <c r="E14" s="54">
        <f>IF(AND($L$5&gt;0,$O$46&gt;0),"-----",IF($C14&lt;&gt;"",IF($M14&lt;$O$3,$C14*E$47,ROUND($C14*E$47,2)),""))</f>
        <v>3.5</v>
      </c>
      <c r="F14" s="54">
        <f>IF(AND($L$5&gt;0,$O$46&gt;0),"-----",IF($C14&lt;&gt;"",IF($M14&lt;$O$3,$C14*F$47,ROUND($C14*F$47,2)),""))</f>
        <v>7</v>
      </c>
      <c r="G14" s="54">
        <f>IF(AND($L$5&gt;0,$O$46&gt;0),"-----",IF($C14&lt;&gt;"",IF($M14&lt;$O$3,$C14*G$47,ROUND($C14*G$47,2)),""))</f>
        <v>10.5</v>
      </c>
      <c r="H14" s="9"/>
      <c r="I14" s="11"/>
      <c r="J14" s="37" t="str">
        <f t="shared" si="4"/>
        <v>X</v>
      </c>
      <c r="K14" s="61" t="s">
        <v>70</v>
      </c>
      <c r="L14" s="45" t="s">
        <v>70</v>
      </c>
      <c r="M14" s="46">
        <v>3.5</v>
      </c>
      <c r="N14" s="11"/>
      <c r="O14" s="47"/>
      <c r="P14" s="11"/>
      <c r="Q14" s="48"/>
      <c r="R14" s="11"/>
      <c r="S14" s="45"/>
      <c r="T14" s="53"/>
      <c r="W14" s="10" t="s">
        <v>7</v>
      </c>
      <c r="X14" s="24">
        <f t="shared" si="3"/>
        <v>3.5</v>
      </c>
    </row>
    <row r="15" spans="1:24" s="10" customFormat="1" ht="20.25" customHeight="1" x14ac:dyDescent="0.2">
      <c r="A15" s="9"/>
      <c r="B15" s="51" t="str">
        <f t="shared" si="0"/>
        <v>Rapsöl</v>
      </c>
      <c r="C15" s="57">
        <f t="shared" si="1"/>
        <v>2.875</v>
      </c>
      <c r="D15" s="55" t="str">
        <f t="shared" si="2"/>
        <v/>
      </c>
      <c r="E15" s="54">
        <f>IF(AND($L$5&gt;0,$O$46&gt;0),"-----",IF($C15&lt;&gt;"",IF($M15&lt;$O$3,$C15*E$47,ROUND($C15*E$47,2)),""))</f>
        <v>2.875</v>
      </c>
      <c r="F15" s="54">
        <f>IF(AND($L$5&gt;0,$O$46&gt;0),"-----",IF($C15&lt;&gt;"",IF($M15&lt;$O$3,$C15*F$47,ROUND($C15*F$47,2)),""))</f>
        <v>5.75</v>
      </c>
      <c r="G15" s="54">
        <f>IF(AND($L$5&gt;0,$O$46&gt;0),"-----",IF($C15&lt;&gt;"",IF($M15&lt;$O$3,$C15*G$47,ROUND($C15*G$47,2)),""))</f>
        <v>8.625</v>
      </c>
      <c r="H15" s="9"/>
      <c r="I15" s="11"/>
      <c r="J15" s="37" t="str">
        <f t="shared" si="4"/>
        <v>X</v>
      </c>
      <c r="K15" s="61" t="s">
        <v>71</v>
      </c>
      <c r="L15" s="45" t="s">
        <v>71</v>
      </c>
      <c r="M15" s="46">
        <v>2.875</v>
      </c>
      <c r="N15" s="11"/>
      <c r="O15" s="47"/>
      <c r="P15" s="11"/>
      <c r="Q15" s="48"/>
      <c r="R15" s="11"/>
      <c r="S15" s="45"/>
      <c r="T15" s="53"/>
      <c r="W15" s="10" t="s">
        <v>7</v>
      </c>
      <c r="X15" s="24">
        <f t="shared" si="3"/>
        <v>2.875</v>
      </c>
    </row>
    <row r="16" spans="1:24" s="10" customFormat="1" ht="20.25" customHeight="1" x14ac:dyDescent="0.2">
      <c r="A16" s="9"/>
      <c r="B16" s="51" t="str">
        <f>IF(L16="","",IF(OR(Q16="U",Q16="O2"),"     "&amp;L16,IF(OR(Q16="U2",Q16="O3"),"         "&amp;L16,IF(Q16="U3","            "&amp;L16,L16))))</f>
        <v>Vanille (nach Geschmack)</v>
      </c>
      <c r="C16" s="57" t="str">
        <f>IF(AND(L16&lt;&gt;"",M16&lt;&gt;""),M16,"")</f>
        <v/>
      </c>
      <c r="D16" s="55" t="str">
        <f>IF(AND(O16&lt;&gt;"",M16&lt;&gt;""),$O16,"")</f>
        <v/>
      </c>
      <c r="E16" s="54" t="str">
        <f>IF(AND($L$5&gt;0,$O$46&gt;0),"-----",IF($C16&lt;&gt;"",IF($M16&lt;$O$3,$C16*E$47,ROUND($C16*E$47,2)),""))</f>
        <v/>
      </c>
      <c r="F16" s="54" t="str">
        <f>IF(AND($L$5&gt;0,$O$46&gt;0),"-----",IF($C16&lt;&gt;"",IF($M16&lt;$O$3,$C16*F$47,ROUND($C16*F$47,2)),""))</f>
        <v/>
      </c>
      <c r="G16" s="54" t="str">
        <f>IF(AND($L$5&gt;0,$O$46&gt;0),"-----",IF($C16&lt;&gt;"",IF($M16&lt;$O$3,$C16*G$47,ROUND($C16*G$47,2)),""))</f>
        <v/>
      </c>
      <c r="H16" s="9"/>
      <c r="I16" s="11"/>
      <c r="J16" s="37" t="str">
        <f>IF(L16&lt;&gt;"","X","")</f>
        <v>X</v>
      </c>
      <c r="K16" s="61" t="s">
        <v>68</v>
      </c>
      <c r="L16" s="45" t="s">
        <v>84</v>
      </c>
      <c r="M16" s="46"/>
      <c r="N16" s="11"/>
      <c r="O16" s="47"/>
      <c r="P16" s="11"/>
      <c r="Q16" s="48"/>
      <c r="R16" s="11"/>
      <c r="S16" s="45"/>
      <c r="T16" s="53"/>
      <c r="W16" s="10" t="s">
        <v>7</v>
      </c>
      <c r="X16" s="24">
        <f>IF(AND(Q16&lt;&gt;"o",Q16&lt;&gt;"o2",Q16&lt;&gt;"o3"),M16,0)</f>
        <v>0</v>
      </c>
    </row>
    <row r="17" spans="1:24" s="10" customFormat="1" ht="20.25" customHeight="1" x14ac:dyDescent="0.2">
      <c r="A17" s="9"/>
      <c r="B17" s="51" t="str">
        <f>IF(L17="","",IF(OR(Q17="U",Q17="O2"),"     "&amp;L17,IF(OR(Q17="U2",Q17="O3"),"         "&amp;L17,IF(Q17="U3","            "&amp;L17,L17))))</f>
        <v>Zitrone (nach Geschmack)</v>
      </c>
      <c r="C17" s="57" t="str">
        <f>IF(AND(L17&lt;&gt;"",M17&lt;&gt;""),M17,"")</f>
        <v/>
      </c>
      <c r="D17" s="55" t="str">
        <f>IF(AND(O17&lt;&gt;"",M17&lt;&gt;""),$O17,"")</f>
        <v/>
      </c>
      <c r="E17" s="54" t="str">
        <f>IF(AND($L$5&gt;0,$O$46&gt;0),"-----",IF($C17&lt;&gt;"",IF($M17&lt;$O$3,$C17*E$47,ROUND($C17*E$47,2)),""))</f>
        <v/>
      </c>
      <c r="F17" s="54" t="str">
        <f>IF(AND($L$5&gt;0,$O$46&gt;0),"-----",IF($C17&lt;&gt;"",IF($M17&lt;$O$3,$C17*F$47,ROUND($C17*F$47,2)),""))</f>
        <v/>
      </c>
      <c r="G17" s="54" t="str">
        <f>IF(AND($L$5&gt;0,$O$46&gt;0),"-----",IF($C17&lt;&gt;"",IF($M17&lt;$O$3,$C17*G$47,ROUND($C17*G$47,2)),""))</f>
        <v/>
      </c>
      <c r="H17" s="9"/>
      <c r="I17" s="11"/>
      <c r="J17" s="37" t="str">
        <f>IF(L17&lt;&gt;"","X","")</f>
        <v>X</v>
      </c>
      <c r="K17" s="61" t="s">
        <v>69</v>
      </c>
      <c r="L17" s="45" t="s">
        <v>85</v>
      </c>
      <c r="M17" s="46"/>
      <c r="N17" s="11"/>
      <c r="O17" s="47"/>
      <c r="P17" s="11"/>
      <c r="Q17" s="48"/>
      <c r="R17" s="11"/>
      <c r="S17" s="45"/>
      <c r="T17" s="53"/>
      <c r="W17" s="10" t="s">
        <v>7</v>
      </c>
      <c r="X17" s="24">
        <f>IF(AND(Q17&lt;&gt;"o",Q17&lt;&gt;"o2",Q17&lt;&gt;"o3"),M17,0)</f>
        <v>0</v>
      </c>
    </row>
    <row r="18" spans="1:24" s="10" customFormat="1" ht="20.25" customHeight="1" x14ac:dyDescent="0.2">
      <c r="A18" s="9"/>
      <c r="B18" s="51" t="str">
        <f t="shared" si="0"/>
        <v>-</v>
      </c>
      <c r="C18" s="57" t="str">
        <f t="shared" si="1"/>
        <v/>
      </c>
      <c r="D18" s="55" t="str">
        <f t="shared" si="2"/>
        <v/>
      </c>
      <c r="E18" s="54" t="str">
        <f>IF(AND($L$5&gt;0,$O$46&gt;0),"-----",IF($C18&lt;&gt;"",IF($M18&lt;$O$3,$C18*E$47,ROUND($C18*E$47,2)),""))</f>
        <v/>
      </c>
      <c r="F18" s="54" t="str">
        <f>IF(AND($L$5&gt;0,$O$46&gt;0),"-----",IF($C18&lt;&gt;"",IF($M18&lt;$O$3,$C18*F$47,ROUND($C18*F$47,2)),""))</f>
        <v/>
      </c>
      <c r="G18" s="54" t="str">
        <f>IF(AND($L$5&gt;0,$O$46&gt;0),"-----",IF($C18&lt;&gt;"",IF($M18&lt;$O$3,$C18*G$47,ROUND($C18*G$47,2)),""))</f>
        <v/>
      </c>
      <c r="H18" s="9"/>
      <c r="I18" s="11"/>
      <c r="J18" s="37" t="str">
        <f t="shared" si="4"/>
        <v>X</v>
      </c>
      <c r="K18" s="61" t="s">
        <v>72</v>
      </c>
      <c r="L18" s="45" t="s">
        <v>72</v>
      </c>
      <c r="M18" s="46"/>
      <c r="N18" s="11"/>
      <c r="O18" s="47"/>
      <c r="P18" s="11"/>
      <c r="Q18" s="48"/>
      <c r="R18" s="11"/>
      <c r="S18" s="45"/>
      <c r="T18" s="53"/>
      <c r="W18" s="10" t="s">
        <v>7</v>
      </c>
      <c r="X18" s="24">
        <f t="shared" si="3"/>
        <v>0</v>
      </c>
    </row>
    <row r="19" spans="1:24" s="10" customFormat="1" ht="20.25" customHeight="1" x14ac:dyDescent="0.2">
      <c r="A19" s="9"/>
      <c r="B19" s="51" t="str">
        <f t="shared" si="0"/>
        <v>Zucker</v>
      </c>
      <c r="C19" s="57">
        <f t="shared" si="1"/>
        <v>2.25</v>
      </c>
      <c r="D19" s="55" t="str">
        <f t="shared" si="2"/>
        <v/>
      </c>
      <c r="E19" s="54">
        <f>IF(AND($L$5&gt;0,$O$46&gt;0),"-----",IF($C19&lt;&gt;"",IF($M19&lt;$O$3,$C19*E$47,ROUND($C19*E$47,2)),""))</f>
        <v>2.25</v>
      </c>
      <c r="F19" s="54">
        <f>IF(AND($L$5&gt;0,$O$46&gt;0),"-----",IF($C19&lt;&gt;"",IF($M19&lt;$O$3,$C19*F$47,ROUND($C19*F$47,2)),""))</f>
        <v>4.5</v>
      </c>
      <c r="G19" s="54">
        <f>IF(AND($L$5&gt;0,$O$46&gt;0),"-----",IF($C19&lt;&gt;"",IF($M19&lt;$O$3,$C19*G$47,ROUND($C19*G$47,2)),""))</f>
        <v>6.75</v>
      </c>
      <c r="H19" s="9"/>
      <c r="I19" s="11"/>
      <c r="J19" s="37" t="str">
        <f t="shared" si="4"/>
        <v>X</v>
      </c>
      <c r="K19" s="61" t="s">
        <v>73</v>
      </c>
      <c r="L19" s="45" t="s">
        <v>73</v>
      </c>
      <c r="M19" s="46">
        <v>2.25</v>
      </c>
      <c r="N19" s="11"/>
      <c r="O19" s="47"/>
      <c r="P19" s="11"/>
      <c r="Q19" s="48"/>
      <c r="R19" s="11"/>
      <c r="S19" s="45"/>
      <c r="T19" s="53"/>
      <c r="W19" s="10" t="s">
        <v>7</v>
      </c>
      <c r="X19" s="24">
        <f t="shared" si="3"/>
        <v>2.25</v>
      </c>
    </row>
    <row r="20" spans="1:24" s="10" customFormat="1" ht="20.25" customHeight="1" x14ac:dyDescent="0.2">
      <c r="A20" s="9"/>
      <c r="B20" s="51" t="str">
        <f t="shared" si="0"/>
        <v>Puderzucker</v>
      </c>
      <c r="C20" s="57">
        <f t="shared" si="1"/>
        <v>1.5</v>
      </c>
      <c r="D20" s="55" t="str">
        <f t="shared" si="2"/>
        <v/>
      </c>
      <c r="E20" s="54">
        <f>IF(AND($L$5&gt;0,$O$46&gt;0),"-----",IF($C20&lt;&gt;"",IF($M20&lt;$O$3,$C20*E$47,ROUND($C20*E$47,2)),""))</f>
        <v>1.5</v>
      </c>
      <c r="F20" s="54">
        <f>IF(AND($L$5&gt;0,$O$46&gt;0),"-----",IF($C20&lt;&gt;"",IF($M20&lt;$O$3,$C20*F$47,ROUND($C20*F$47,2)),""))</f>
        <v>3</v>
      </c>
      <c r="G20" s="54">
        <f>IF(AND($L$5&gt;0,$O$46&gt;0),"-----",IF($C20&lt;&gt;"",IF($M20&lt;$O$3,$C20*G$47,ROUND($C20*G$47,2)),""))</f>
        <v>4.5</v>
      </c>
      <c r="H20" s="9"/>
      <c r="I20" s="11"/>
      <c r="J20" s="37" t="str">
        <f>IF(L20&lt;&gt;"","X","")</f>
        <v>X</v>
      </c>
      <c r="K20" s="61" t="s">
        <v>74</v>
      </c>
      <c r="L20" s="45" t="s">
        <v>74</v>
      </c>
      <c r="M20" s="46">
        <v>1.5</v>
      </c>
      <c r="N20" s="11"/>
      <c r="O20" s="47"/>
      <c r="P20" s="11"/>
      <c r="Q20" s="48"/>
      <c r="R20" s="11"/>
      <c r="S20" s="45"/>
      <c r="T20" s="53"/>
      <c r="W20" s="10" t="s">
        <v>7</v>
      </c>
      <c r="X20" s="24">
        <f t="shared" si="3"/>
        <v>1.5</v>
      </c>
    </row>
    <row r="21" spans="1:24" s="10" customFormat="1" ht="20.25" customHeight="1" x14ac:dyDescent="0.2">
      <c r="A21" s="9"/>
      <c r="B21" s="56" t="str">
        <f t="shared" si="0"/>
        <v>Salz</v>
      </c>
      <c r="C21" s="57">
        <f t="shared" ref="C21:C30" si="5">IF(AND(L21&lt;&gt;"",M21&lt;&gt;""),M21,"")</f>
        <v>0.05</v>
      </c>
      <c r="D21" s="55" t="str">
        <f t="shared" ref="D21:D30" si="6">IF(AND(O21&lt;&gt;"",M21&lt;&gt;""),$O21,"")</f>
        <v/>
      </c>
      <c r="E21" s="54">
        <f>IF(AND($L$5&gt;0,$O$46&gt;0),"-----",IF($C21&lt;&gt;"",IF($M21&lt;$O$3,$C21*E$47,ROUND($C21*E$47,2)),""))</f>
        <v>0.05</v>
      </c>
      <c r="F21" s="54">
        <f>IF(AND($L$5&gt;0,$O$46&gt;0),"-----",IF($C21&lt;&gt;"",IF($M21&lt;$O$3,$C21*F$47,ROUND($C21*F$47,2)),""))</f>
        <v>0.1</v>
      </c>
      <c r="G21" s="54">
        <f>IF(AND($L$5&gt;0,$O$46&gt;0),"-----",IF($C21&lt;&gt;"",IF($M21&lt;$O$3,$C21*G$47,ROUND($C21*G$47,2)),""))</f>
        <v>0.15000000000000002</v>
      </c>
      <c r="H21" s="9"/>
      <c r="I21" s="11"/>
      <c r="J21" s="37" t="str">
        <f t="shared" si="4"/>
        <v>X</v>
      </c>
      <c r="K21" s="61" t="s">
        <v>75</v>
      </c>
      <c r="L21" s="45" t="s">
        <v>75</v>
      </c>
      <c r="M21" s="46">
        <v>0.05</v>
      </c>
      <c r="N21" s="11"/>
      <c r="O21" s="47"/>
      <c r="P21" s="11"/>
      <c r="Q21" s="48"/>
      <c r="R21" s="11"/>
      <c r="S21" s="45"/>
      <c r="T21" s="53"/>
      <c r="W21" s="10" t="s">
        <v>7</v>
      </c>
      <c r="X21" s="24">
        <f t="shared" si="3"/>
        <v>0.05</v>
      </c>
    </row>
    <row r="22" spans="1:24" s="10" customFormat="1" ht="20.25" customHeight="1" x14ac:dyDescent="0.2">
      <c r="A22" s="9"/>
      <c r="B22" s="51" t="str">
        <f t="shared" si="0"/>
        <v>Weizenmehl Type 405</v>
      </c>
      <c r="C22" s="57">
        <f t="shared" si="5"/>
        <v>4.5</v>
      </c>
      <c r="D22" s="55" t="str">
        <f t="shared" si="6"/>
        <v/>
      </c>
      <c r="E22" s="54">
        <f>IF(AND($L$5&gt;0,$O$46&gt;0),"-----",IF($C22&lt;&gt;"",IF($M22&lt;$O$3,$C22*E$47,ROUND($C22*E$47,2)),""))</f>
        <v>4.5</v>
      </c>
      <c r="F22" s="54">
        <f>IF(AND($L$5&gt;0,$O$46&gt;0),"-----",IF($C22&lt;&gt;"",IF($M22&lt;$O$3,$C22*F$47,ROUND($C22*F$47,2)),""))</f>
        <v>9</v>
      </c>
      <c r="G22" s="54">
        <f>IF(AND($L$5&gt;0,$O$46&gt;0),"-----",IF($C22&lt;&gt;"",IF($M22&lt;$O$3,$C22*G$47,ROUND($C22*G$47,2)),""))</f>
        <v>13.5</v>
      </c>
      <c r="H22" s="9"/>
      <c r="I22" s="11"/>
      <c r="J22" s="37" t="str">
        <f t="shared" si="4"/>
        <v>X</v>
      </c>
      <c r="K22" s="61" t="s">
        <v>76</v>
      </c>
      <c r="L22" s="45" t="s">
        <v>76</v>
      </c>
      <c r="M22" s="46">
        <v>4.5</v>
      </c>
      <c r="N22" s="11"/>
      <c r="O22" s="47"/>
      <c r="P22" s="11"/>
      <c r="Q22" s="48"/>
      <c r="R22" s="11"/>
      <c r="S22" s="45"/>
      <c r="T22" s="53"/>
      <c r="W22" s="10" t="s">
        <v>7</v>
      </c>
      <c r="X22" s="24">
        <f t="shared" si="3"/>
        <v>4.5</v>
      </c>
    </row>
    <row r="23" spans="1:24" s="10" customFormat="1" ht="20.25" customHeight="1" x14ac:dyDescent="0.2">
      <c r="A23" s="9"/>
      <c r="B23" s="51" t="str">
        <f t="shared" si="0"/>
        <v>Toogel / Weizenquellstärke</v>
      </c>
      <c r="C23" s="57">
        <f t="shared" si="5"/>
        <v>0.47499999999999998</v>
      </c>
      <c r="D23" s="55" t="str">
        <f t="shared" si="6"/>
        <v/>
      </c>
      <c r="E23" s="54">
        <f>IF(AND($L$5&gt;0,$O$46&gt;0),"-----",IF($C23&lt;&gt;"",IF($M23&lt;$O$3,$C23*E$47,ROUND($C23*E$47,2)),""))</f>
        <v>0.47499999999999998</v>
      </c>
      <c r="F23" s="54">
        <f>IF(AND($L$5&gt;0,$O$46&gt;0),"-----",IF($C23&lt;&gt;"",IF($M23&lt;$O$3,$C23*F$47,ROUND($C23*F$47,2)),""))</f>
        <v>0.95</v>
      </c>
      <c r="G23" s="54">
        <f>IF(AND($L$5&gt;0,$O$46&gt;0),"-----",IF($C23&lt;&gt;"",IF($M23&lt;$O$3,$C23*G$47,ROUND($C23*G$47,2)),""))</f>
        <v>1.4249999999999998</v>
      </c>
      <c r="H23" s="9"/>
      <c r="I23" s="11"/>
      <c r="J23" s="37" t="str">
        <f t="shared" si="4"/>
        <v>X</v>
      </c>
      <c r="K23" s="61" t="s">
        <v>77</v>
      </c>
      <c r="L23" s="45" t="s">
        <v>77</v>
      </c>
      <c r="M23" s="46">
        <v>0.47499999999999998</v>
      </c>
      <c r="N23" s="11"/>
      <c r="O23" s="47"/>
      <c r="P23" s="11"/>
      <c r="Q23" s="48"/>
      <c r="R23" s="11"/>
      <c r="S23" s="45"/>
      <c r="T23" s="53"/>
      <c r="W23" s="10" t="s">
        <v>7</v>
      </c>
      <c r="X23" s="24">
        <f t="shared" si="3"/>
        <v>0.47499999999999998</v>
      </c>
    </row>
    <row r="24" spans="1:24" s="10" customFormat="1" ht="20.25" customHeight="1" x14ac:dyDescent="0.2">
      <c r="A24" s="9"/>
      <c r="B24" s="51" t="str">
        <f t="shared" si="0"/>
        <v>Weizenpuder</v>
      </c>
      <c r="C24" s="57">
        <f t="shared" si="5"/>
        <v>0.4</v>
      </c>
      <c r="D24" s="55" t="str">
        <f t="shared" si="6"/>
        <v/>
      </c>
      <c r="E24" s="54">
        <f>IF(AND($L$5&gt;0,$O$46&gt;0),"-----",IF($C24&lt;&gt;"",IF($M24&lt;$O$3,$C24*E$47,ROUND($C24*E$47,2)),""))</f>
        <v>0.4</v>
      </c>
      <c r="F24" s="54">
        <f>IF(AND($L$5&gt;0,$O$46&gt;0),"-----",IF($C24&lt;&gt;"",IF($M24&lt;$O$3,$C24*F$47,ROUND($C24*F$47,2)),""))</f>
        <v>0.8</v>
      </c>
      <c r="G24" s="54">
        <f>IF(AND($L$5&gt;0,$O$46&gt;0),"-----",IF($C24&lt;&gt;"",IF($M24&lt;$O$3,$C24*G$47,ROUND($C24*G$47,2)),""))</f>
        <v>1.2000000000000002</v>
      </c>
      <c r="H24" s="9"/>
      <c r="I24" s="11"/>
      <c r="J24" s="37" t="str">
        <f t="shared" si="4"/>
        <v>X</v>
      </c>
      <c r="K24" s="61" t="s">
        <v>78</v>
      </c>
      <c r="L24" s="45" t="s">
        <v>78</v>
      </c>
      <c r="M24" s="46">
        <v>0.4</v>
      </c>
      <c r="N24" s="11"/>
      <c r="O24" s="47"/>
      <c r="P24" s="11"/>
      <c r="Q24" s="48"/>
      <c r="R24" s="11"/>
      <c r="S24" s="45"/>
      <c r="T24" s="53"/>
      <c r="W24" s="10" t="s">
        <v>7</v>
      </c>
      <c r="X24" s="24">
        <f t="shared" si="3"/>
        <v>0.4</v>
      </c>
    </row>
    <row r="25" spans="1:24" s="10" customFormat="1" ht="20.25" customHeight="1" x14ac:dyDescent="0.2">
      <c r="A25" s="9"/>
      <c r="B25" s="51" t="str">
        <f t="shared" si="0"/>
        <v>Sekowa Muffin-Backpulver</v>
      </c>
      <c r="C25" s="57">
        <f t="shared" si="5"/>
        <v>0.4</v>
      </c>
      <c r="D25" s="55" t="str">
        <f t="shared" si="6"/>
        <v/>
      </c>
      <c r="E25" s="54">
        <f>IF(AND($L$5&gt;0,$O$46&gt;0),"-----",IF($C25&lt;&gt;"",IF($M25&lt;$O$3,$C25*E$47,ROUND($C25*E$47,2)),""))</f>
        <v>0.4</v>
      </c>
      <c r="F25" s="54">
        <f>IF(AND($L$5&gt;0,$O$46&gt;0),"-----",IF($C25&lt;&gt;"",IF($M25&lt;$O$3,$C25*F$47,ROUND($C25*F$47,2)),""))</f>
        <v>0.8</v>
      </c>
      <c r="G25" s="54">
        <f>IF(AND($L$5&gt;0,$O$46&gt;0),"-----",IF($C25&lt;&gt;"",IF($M25&lt;$O$3,$C25*G$47,ROUND($C25*G$47,2)),""))</f>
        <v>1.2000000000000002</v>
      </c>
      <c r="H25" s="9"/>
      <c r="I25" s="11"/>
      <c r="J25" s="37" t="str">
        <f t="shared" si="4"/>
        <v>X</v>
      </c>
      <c r="K25" s="61" t="s">
        <v>79</v>
      </c>
      <c r="L25" s="45" t="s">
        <v>79</v>
      </c>
      <c r="M25" s="46">
        <v>0.4</v>
      </c>
      <c r="N25" s="11"/>
      <c r="O25" s="47"/>
      <c r="P25" s="11"/>
      <c r="Q25" s="48"/>
      <c r="R25" s="11"/>
      <c r="S25" s="45"/>
      <c r="T25" s="53"/>
      <c r="W25" s="10" t="s">
        <v>7</v>
      </c>
      <c r="X25" s="24">
        <f t="shared" si="3"/>
        <v>0.4</v>
      </c>
    </row>
    <row r="26" spans="1:24" s="10" customFormat="1" ht="20.25" hidden="1" customHeight="1" x14ac:dyDescent="0.2">
      <c r="A26" s="9"/>
      <c r="B26" s="51" t="str">
        <f t="shared" si="0"/>
        <v/>
      </c>
      <c r="C26" s="57" t="str">
        <f t="shared" si="5"/>
        <v/>
      </c>
      <c r="D26" s="55" t="str">
        <f t="shared" si="6"/>
        <v/>
      </c>
      <c r="E26" s="54" t="str">
        <f>IF(AND($L$5&gt;0,$O$46&gt;0),"-----",IF($C26&lt;&gt;"",IF($M26&lt;$O$3,$C26*E$47,ROUND($C26*E$47,2)),""))</f>
        <v/>
      </c>
      <c r="F26" s="54" t="str">
        <f>IF(AND($L$5&gt;0,$O$46&gt;0),"-----",IF($C26&lt;&gt;"",IF($M26&lt;$O$3,$C26*F$47,ROUND($C26*F$47,2)),""))</f>
        <v/>
      </c>
      <c r="G26" s="54" t="str">
        <f>IF(AND($L$5&gt;0,$O$46&gt;0),"-----",IF($C26&lt;&gt;"",IF($M26&lt;$O$3,$C26*G$47,ROUND($C26*G$47,2)),""))</f>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5"/>
        <v/>
      </c>
      <c r="D27" s="55" t="str">
        <f t="shared" si="6"/>
        <v/>
      </c>
      <c r="E27" s="54" t="str">
        <f>IF(AND($L$5&gt;0,$O$46&gt;0),"-----",IF($C27&lt;&gt;"",IF($M27&lt;$O$3,$C27*E$47,ROUND($C27*E$47,2)),""))</f>
        <v/>
      </c>
      <c r="F27" s="54" t="str">
        <f>IF(AND($L$5&gt;0,$O$46&gt;0),"-----",IF($C27&lt;&gt;"",IF($M27&lt;$O$3,$C27*F$47,ROUND($C27*F$47,2)),""))</f>
        <v/>
      </c>
      <c r="G27" s="54" t="str">
        <f>IF(AND($L$5&gt;0,$O$46&gt;0),"-----",IF($C27&lt;&gt;"",IF($M27&lt;$O$3,$C27*G$47,ROUND($C27*G$47,2)),""))</f>
        <v/>
      </c>
      <c r="H27" s="9"/>
      <c r="I27" s="11"/>
      <c r="J27" s="37" t="str">
        <f>IF(L27&lt;&gt;"","X","")</f>
        <v/>
      </c>
      <c r="K27" s="61" t="s">
        <v>63</v>
      </c>
      <c r="L27" s="45"/>
      <c r="M27" s="46"/>
      <c r="N27" s="11"/>
      <c r="O27" s="47"/>
      <c r="P27" s="11"/>
      <c r="Q27" s="48"/>
      <c r="R27" s="11"/>
      <c r="S27" s="45"/>
      <c r="T27" s="53"/>
      <c r="W27" s="10" t="s">
        <v>7</v>
      </c>
      <c r="X27" s="24">
        <f t="shared" ref="X27:X43" si="7">IF(AND(Q27&lt;&gt;"o",Q27&lt;&gt;"o2",Q27&lt;&gt;"o3"),M27,0)</f>
        <v>0</v>
      </c>
    </row>
    <row r="28" spans="1:24" s="10" customFormat="1" ht="20.25" hidden="1" customHeight="1" x14ac:dyDescent="0.2">
      <c r="A28" s="9"/>
      <c r="B28" s="51" t="str">
        <f t="shared" si="0"/>
        <v/>
      </c>
      <c r="C28" s="57" t="str">
        <f t="shared" si="5"/>
        <v/>
      </c>
      <c r="D28" s="55" t="str">
        <f t="shared" si="6"/>
        <v/>
      </c>
      <c r="E28" s="54" t="str">
        <f>IF(AND($L$5&gt;0,$O$46&gt;0),"-----",IF($C28&lt;&gt;"",IF($M28&lt;$O$3,$C28*E$47,ROUND($C28*E$47,2)),""))</f>
        <v/>
      </c>
      <c r="F28" s="54" t="str">
        <f>IF(AND($L$5&gt;0,$O$46&gt;0),"-----",IF($C28&lt;&gt;"",IF($M28&lt;$O$3,$C28*F$47,ROUND($C28*F$47,2)),""))</f>
        <v/>
      </c>
      <c r="G28" s="54" t="str">
        <f>IF(AND($L$5&gt;0,$O$46&gt;0),"-----",IF($C28&lt;&gt;"",IF($M28&lt;$O$3,$C28*G$47,ROUND($C28*G$47,2)),""))</f>
        <v/>
      </c>
      <c r="H28" s="9"/>
      <c r="I28" s="11"/>
      <c r="J28" s="37" t="str">
        <f>IF(L28&lt;&gt;"","X","")</f>
        <v/>
      </c>
      <c r="K28" s="61" t="s">
        <v>63</v>
      </c>
      <c r="L28" s="45"/>
      <c r="M28" s="46"/>
      <c r="N28" s="11"/>
      <c r="O28" s="47"/>
      <c r="P28" s="11"/>
      <c r="Q28" s="48"/>
      <c r="R28" s="11"/>
      <c r="S28" s="45"/>
      <c r="T28" s="53"/>
      <c r="W28" s="10" t="s">
        <v>7</v>
      </c>
      <c r="X28" s="24">
        <f t="shared" si="7"/>
        <v>0</v>
      </c>
    </row>
    <row r="29" spans="1:24" s="10" customFormat="1" ht="20.25" hidden="1" customHeight="1" x14ac:dyDescent="0.2">
      <c r="A29" s="9"/>
      <c r="B29" s="51" t="str">
        <f t="shared" si="0"/>
        <v/>
      </c>
      <c r="C29" s="57" t="str">
        <f t="shared" si="5"/>
        <v/>
      </c>
      <c r="D29" s="55" t="str">
        <f t="shared" si="6"/>
        <v/>
      </c>
      <c r="E29" s="54" t="str">
        <f>IF(AND($L$5&gt;0,$O$46&gt;0),"-----",IF($C29&lt;&gt;"",IF($M29&lt;$O$3,$C29*E$47,ROUND($C29*E$47,2)),""))</f>
        <v/>
      </c>
      <c r="F29" s="54" t="str">
        <f>IF(AND($L$5&gt;0,$O$46&gt;0),"-----",IF($C29&lt;&gt;"",IF($M29&lt;$O$3,$C29*F$47,ROUND($C29*F$47,2)),""))</f>
        <v/>
      </c>
      <c r="G29" s="54" t="str">
        <f>IF(AND($L$5&gt;0,$O$46&gt;0),"-----",IF($C29&lt;&gt;"",IF($M29&lt;$O$3,$C29*G$47,ROUND($C29*G$47,2)),""))</f>
        <v/>
      </c>
      <c r="H29" s="9"/>
      <c r="I29" s="11"/>
      <c r="J29" s="37" t="str">
        <f>IF(L29&lt;&gt;"","X","")</f>
        <v/>
      </c>
      <c r="K29" s="61" t="s">
        <v>63</v>
      </c>
      <c r="L29" s="45"/>
      <c r="M29" s="46"/>
      <c r="N29" s="11"/>
      <c r="O29" s="47"/>
      <c r="P29" s="11"/>
      <c r="Q29" s="48"/>
      <c r="R29" s="11"/>
      <c r="S29" s="45"/>
      <c r="T29" s="53"/>
      <c r="W29" s="10" t="s">
        <v>7</v>
      </c>
      <c r="X29" s="24">
        <f t="shared" si="7"/>
        <v>0</v>
      </c>
    </row>
    <row r="30" spans="1:24" s="10" customFormat="1" ht="20.25" hidden="1" customHeight="1" x14ac:dyDescent="0.2">
      <c r="A30" s="9"/>
      <c r="B30" s="51" t="str">
        <f t="shared" si="0"/>
        <v/>
      </c>
      <c r="C30" s="57" t="str">
        <f t="shared" si="5"/>
        <v/>
      </c>
      <c r="D30" s="55" t="str">
        <f t="shared" si="6"/>
        <v/>
      </c>
      <c r="E30" s="54" t="str">
        <f>IF(AND($L$5&gt;0,$O$46&gt;0),"-----",IF($C30&lt;&gt;"",IF($M30&lt;$O$3,$C30*E$47,ROUND($C30*E$47,2)),""))</f>
        <v/>
      </c>
      <c r="F30" s="54" t="str">
        <f>IF(AND($L$5&gt;0,$O$46&gt;0),"-----",IF($C30&lt;&gt;"",IF($M30&lt;$O$3,$C30*F$47,ROUND($C30*F$47,2)),""))</f>
        <v/>
      </c>
      <c r="G30" s="54" t="str">
        <f>IF(AND($L$5&gt;0,$O$46&gt;0),"-----",IF($C30&lt;&gt;"",IF($M30&lt;$O$3,$C30*G$47,ROUND($C30*G$47,2)),""))</f>
        <v/>
      </c>
      <c r="H30" s="9"/>
      <c r="I30" s="11"/>
      <c r="J30" s="37" t="str">
        <f t="shared" si="4"/>
        <v/>
      </c>
      <c r="K30" s="61" t="s">
        <v>63</v>
      </c>
      <c r="L30" s="45"/>
      <c r="M30" s="46"/>
      <c r="N30" s="11"/>
      <c r="O30" s="47"/>
      <c r="P30" s="11"/>
      <c r="Q30" s="48"/>
      <c r="R30" s="11"/>
      <c r="S30" s="45"/>
      <c r="T30" s="53"/>
      <c r="W30" s="10" t="s">
        <v>7</v>
      </c>
      <c r="X30" s="24">
        <f t="shared" si="7"/>
        <v>0</v>
      </c>
    </row>
    <row r="31" spans="1:24" s="10" customFormat="1" ht="20.25" hidden="1" customHeight="1" x14ac:dyDescent="0.2">
      <c r="A31" s="9"/>
      <c r="B31" s="51" t="str">
        <f t="shared" si="0"/>
        <v/>
      </c>
      <c r="C31" s="57" t="str">
        <f t="shared" ref="C31:C43" si="8">IF(AND(L31&lt;&gt;"",M31&lt;&gt;""),M31,"")</f>
        <v/>
      </c>
      <c r="D31" s="55" t="str">
        <f t="shared" ref="D31:D43" si="9">IF(AND(O31&lt;&gt;"",M31&lt;&gt;""),$O31,"")</f>
        <v/>
      </c>
      <c r="E31" s="54" t="str">
        <f>IF(AND($L$5&gt;0,$O$46&gt;0),"-----",IF($C31&lt;&gt;"",IF($M31&lt;$O$3,$C31*E$47,ROUND($C31*E$47,2)),""))</f>
        <v/>
      </c>
      <c r="F31" s="54" t="str">
        <f>IF(AND($L$5&gt;0,$O$46&gt;0),"-----",IF($C31&lt;&gt;"",IF($M31&lt;$O$3,$C31*F$47,ROUND($C31*F$47,2)),""))</f>
        <v/>
      </c>
      <c r="G31" s="54" t="str">
        <f>IF(AND($L$5&gt;0,$O$46&gt;0),"-----",IF($C31&lt;&gt;"",IF($M31&lt;$O$3,$C31*G$47,ROUND($C31*G$47,2)),""))</f>
        <v/>
      </c>
      <c r="H31" s="9"/>
      <c r="I31" s="11"/>
      <c r="J31" s="37" t="str">
        <f t="shared" si="4"/>
        <v/>
      </c>
      <c r="K31" s="61" t="s">
        <v>63</v>
      </c>
      <c r="L31" s="45"/>
      <c r="M31" s="46"/>
      <c r="N31" s="11"/>
      <c r="O31" s="47"/>
      <c r="P31" s="11"/>
      <c r="Q31" s="48"/>
      <c r="R31" s="11"/>
      <c r="S31" s="45"/>
      <c r="T31" s="53"/>
      <c r="W31" s="10" t="s">
        <v>7</v>
      </c>
      <c r="X31" s="24">
        <f t="shared" si="7"/>
        <v>0</v>
      </c>
    </row>
    <row r="32" spans="1:24" s="10" customFormat="1" ht="20.25" hidden="1" customHeight="1" x14ac:dyDescent="0.2">
      <c r="A32" s="9"/>
      <c r="B32" s="51" t="str">
        <f t="shared" si="0"/>
        <v/>
      </c>
      <c r="C32" s="57" t="str">
        <f t="shared" si="8"/>
        <v/>
      </c>
      <c r="D32" s="55" t="str">
        <f t="shared" si="9"/>
        <v/>
      </c>
      <c r="E32" s="54" t="str">
        <f>IF(AND($L$5&gt;0,$O$46&gt;0),"-----",IF($C32&lt;&gt;"",IF($M32&lt;$O$3,$C32*E$47,ROUND($C32*E$47,2)),""))</f>
        <v/>
      </c>
      <c r="F32" s="54" t="str">
        <f>IF(AND($L$5&gt;0,$O$46&gt;0),"-----",IF($C32&lt;&gt;"",IF($M32&lt;$O$3,$C32*F$47,ROUND($C32*F$47,2)),""))</f>
        <v/>
      </c>
      <c r="G32" s="54" t="str">
        <f>IF(AND($L$5&gt;0,$O$46&gt;0),"-----",IF($C32&lt;&gt;"",IF($M32&lt;$O$3,$C32*G$47,ROUND($C32*G$47,2)),""))</f>
        <v/>
      </c>
      <c r="H32" s="9"/>
      <c r="I32" s="11"/>
      <c r="J32" s="37" t="str">
        <f t="shared" si="4"/>
        <v/>
      </c>
      <c r="K32" s="61" t="s">
        <v>63</v>
      </c>
      <c r="L32" s="45"/>
      <c r="M32" s="46"/>
      <c r="N32" s="11"/>
      <c r="O32" s="47"/>
      <c r="P32" s="11"/>
      <c r="Q32" s="48"/>
      <c r="R32" s="11"/>
      <c r="S32" s="45"/>
      <c r="T32" s="53"/>
      <c r="W32" s="10" t="s">
        <v>7</v>
      </c>
      <c r="X32" s="24">
        <f t="shared" si="7"/>
        <v>0</v>
      </c>
    </row>
    <row r="33" spans="1:39" s="10" customFormat="1" ht="20.25" hidden="1" customHeight="1" x14ac:dyDescent="0.2">
      <c r="A33" s="9"/>
      <c r="B33" s="51" t="str">
        <f t="shared" si="0"/>
        <v/>
      </c>
      <c r="C33" s="57" t="str">
        <f t="shared" si="8"/>
        <v/>
      </c>
      <c r="D33" s="55" t="str">
        <f t="shared" si="9"/>
        <v/>
      </c>
      <c r="E33" s="54" t="str">
        <f>IF(AND($L$5&gt;0,$O$46&gt;0),"-----",IF($C33&lt;&gt;"",IF($M33&lt;$O$3,$C33*E$47,ROUND($C33*E$47,2)),""))</f>
        <v/>
      </c>
      <c r="F33" s="54" t="str">
        <f>IF(AND($L$5&gt;0,$O$46&gt;0),"-----",IF($C33&lt;&gt;"",IF($M33&lt;$O$3,$C33*F$47,ROUND($C33*F$47,2)),""))</f>
        <v/>
      </c>
      <c r="G33" s="54" t="str">
        <f>IF(AND($L$5&gt;0,$O$46&gt;0),"-----",IF($C33&lt;&gt;"",IF($M33&lt;$O$3,$C33*G$47,ROUND($C33*G$47,2)),""))</f>
        <v/>
      </c>
      <c r="H33" s="9"/>
      <c r="I33" s="11"/>
      <c r="J33" s="37" t="str">
        <f t="shared" si="4"/>
        <v/>
      </c>
      <c r="K33" s="61" t="s">
        <v>63</v>
      </c>
      <c r="L33" s="45"/>
      <c r="M33" s="46"/>
      <c r="N33" s="11"/>
      <c r="O33" s="47"/>
      <c r="P33" s="11"/>
      <c r="Q33" s="48"/>
      <c r="R33" s="11"/>
      <c r="S33" s="45"/>
      <c r="T33" s="53"/>
      <c r="W33" s="10" t="s">
        <v>7</v>
      </c>
      <c r="X33" s="24">
        <f t="shared" si="7"/>
        <v>0</v>
      </c>
    </row>
    <row r="34" spans="1:39" s="10" customFormat="1" ht="20.25" hidden="1" customHeight="1" x14ac:dyDescent="0.2">
      <c r="A34" s="9"/>
      <c r="B34" s="51" t="str">
        <f t="shared" si="0"/>
        <v/>
      </c>
      <c r="C34" s="57" t="str">
        <f t="shared" si="8"/>
        <v/>
      </c>
      <c r="D34" s="55" t="str">
        <f t="shared" si="9"/>
        <v/>
      </c>
      <c r="E34" s="54" t="str">
        <f>IF(AND($L$5&gt;0,$O$46&gt;0),"-----",IF($C34&lt;&gt;"",IF($M34&lt;$O$3,$C34*E$47,ROUND($C34*E$47,2)),""))</f>
        <v/>
      </c>
      <c r="F34" s="54" t="str">
        <f>IF(AND($L$5&gt;0,$O$46&gt;0),"-----",IF($C34&lt;&gt;"",IF($M34&lt;$O$3,$C34*F$47,ROUND($C34*F$47,2)),""))</f>
        <v/>
      </c>
      <c r="G34" s="54" t="str">
        <f>IF(AND($L$5&gt;0,$O$46&gt;0),"-----",IF($C34&lt;&gt;"",IF($M34&lt;$O$3,$C34*G$47,ROUND($C34*G$47,2)),""))</f>
        <v/>
      </c>
      <c r="H34" s="9"/>
      <c r="I34" s="11"/>
      <c r="J34" s="37" t="str">
        <f t="shared" si="4"/>
        <v/>
      </c>
      <c r="K34" s="61" t="s">
        <v>63</v>
      </c>
      <c r="L34" s="45"/>
      <c r="M34" s="46"/>
      <c r="N34" s="11"/>
      <c r="O34" s="47"/>
      <c r="P34" s="11"/>
      <c r="Q34" s="48"/>
      <c r="R34" s="11"/>
      <c r="S34" s="45"/>
      <c r="T34" s="53"/>
      <c r="W34" s="10" t="s">
        <v>7</v>
      </c>
      <c r="X34" s="24">
        <f t="shared" si="7"/>
        <v>0</v>
      </c>
    </row>
    <row r="35" spans="1:39" s="10" customFormat="1" ht="20.25" hidden="1" customHeight="1" x14ac:dyDescent="0.2">
      <c r="A35" s="9"/>
      <c r="B35" s="51" t="str">
        <f t="shared" si="0"/>
        <v/>
      </c>
      <c r="C35" s="57" t="str">
        <f t="shared" si="8"/>
        <v/>
      </c>
      <c r="D35" s="55" t="str">
        <f t="shared" si="9"/>
        <v/>
      </c>
      <c r="E35" s="54" t="str">
        <f>IF(AND($L$5&gt;0,$O$46&gt;0),"-----",IF($C35&lt;&gt;"",IF($M35&lt;$O$3,$C35*E$47,ROUND($C35*E$47,2)),""))</f>
        <v/>
      </c>
      <c r="F35" s="54" t="str">
        <f>IF(AND($L$5&gt;0,$O$46&gt;0),"-----",IF($C35&lt;&gt;"",IF($M35&lt;$O$3,$C35*F$47,ROUND($C35*F$47,2)),""))</f>
        <v/>
      </c>
      <c r="G35" s="54" t="str">
        <f>IF(AND($L$5&gt;0,$O$46&gt;0),"-----",IF($C35&lt;&gt;"",IF($M35&lt;$O$3,$C35*G$47,ROUND($C35*G$47,2)),""))</f>
        <v/>
      </c>
      <c r="H35" s="9"/>
      <c r="I35" s="11"/>
      <c r="J35" s="37" t="str">
        <f t="shared" si="4"/>
        <v/>
      </c>
      <c r="K35" s="61" t="s">
        <v>63</v>
      </c>
      <c r="L35" s="45"/>
      <c r="M35" s="46"/>
      <c r="N35" s="11"/>
      <c r="O35" s="47"/>
      <c r="P35" s="11"/>
      <c r="Q35" s="48"/>
      <c r="R35" s="11"/>
      <c r="S35" s="45"/>
      <c r="T35" s="53"/>
      <c r="W35" s="10" t="s">
        <v>7</v>
      </c>
      <c r="X35" s="24">
        <f t="shared" si="7"/>
        <v>0</v>
      </c>
    </row>
    <row r="36" spans="1:39" s="10" customFormat="1" ht="20.25" hidden="1" customHeight="1" x14ac:dyDescent="0.2">
      <c r="A36" s="9"/>
      <c r="B36" s="51" t="str">
        <f t="shared" si="0"/>
        <v/>
      </c>
      <c r="C36" s="57" t="str">
        <f t="shared" si="8"/>
        <v/>
      </c>
      <c r="D36" s="55" t="str">
        <f t="shared" si="9"/>
        <v/>
      </c>
      <c r="E36" s="54" t="str">
        <f>IF(AND($L$5&gt;0,$O$46&gt;0),"-----",IF($C36&lt;&gt;"",IF($M36&lt;$O$3,$C36*E$47,ROUND($C36*E$47,2)),""))</f>
        <v/>
      </c>
      <c r="F36" s="54" t="str">
        <f>IF(AND($L$5&gt;0,$O$46&gt;0),"-----",IF($C36&lt;&gt;"",IF($M36&lt;$O$3,$C36*F$47,ROUND($C36*F$47,2)),""))</f>
        <v/>
      </c>
      <c r="G36" s="54" t="str">
        <f>IF(AND($L$5&gt;0,$O$46&gt;0),"-----",IF($C36&lt;&gt;"",IF($M36&lt;$O$3,$C36*G$47,ROUND($C36*G$47,2)),""))</f>
        <v/>
      </c>
      <c r="H36" s="9"/>
      <c r="I36" s="11"/>
      <c r="J36" s="37" t="str">
        <f t="shared" si="4"/>
        <v/>
      </c>
      <c r="K36" s="61" t="s">
        <v>63</v>
      </c>
      <c r="L36" s="45"/>
      <c r="M36" s="46"/>
      <c r="N36" s="11"/>
      <c r="O36" s="47"/>
      <c r="P36" s="11"/>
      <c r="Q36" s="48"/>
      <c r="R36" s="11"/>
      <c r="S36" s="45"/>
      <c r="T36" s="53"/>
      <c r="W36" s="10" t="s">
        <v>7</v>
      </c>
      <c r="X36" s="24">
        <f t="shared" si="7"/>
        <v>0</v>
      </c>
    </row>
    <row r="37" spans="1:39" s="10" customFormat="1" ht="20.25" hidden="1" customHeight="1" x14ac:dyDescent="0.2">
      <c r="A37" s="9"/>
      <c r="B37" s="51" t="str">
        <f t="shared" si="0"/>
        <v/>
      </c>
      <c r="C37" s="57" t="str">
        <f t="shared" si="8"/>
        <v/>
      </c>
      <c r="D37" s="55" t="str">
        <f t="shared" si="9"/>
        <v/>
      </c>
      <c r="E37" s="54" t="str">
        <f>IF(AND($L$5&gt;0,$O$46&gt;0),"-----",IF($C37&lt;&gt;"",IF($M37&lt;$O$3,$C37*E$47,ROUND($C37*E$47,2)),""))</f>
        <v/>
      </c>
      <c r="F37" s="54" t="str">
        <f>IF(AND($L$5&gt;0,$O$46&gt;0),"-----",IF($C37&lt;&gt;"",IF($M37&lt;$O$3,$C37*F$47,ROUND($C37*F$47,2)),""))</f>
        <v/>
      </c>
      <c r="G37" s="54" t="str">
        <f>IF(AND($L$5&gt;0,$O$46&gt;0),"-----",IF($C37&lt;&gt;"",IF($M37&lt;$O$3,$C37*G$47,ROUND($C37*G$47,2)),""))</f>
        <v/>
      </c>
      <c r="H37" s="9"/>
      <c r="I37" s="11"/>
      <c r="J37" s="37" t="str">
        <f t="shared" si="4"/>
        <v/>
      </c>
      <c r="K37" s="61" t="s">
        <v>63</v>
      </c>
      <c r="L37" s="45"/>
      <c r="M37" s="46"/>
      <c r="N37" s="11"/>
      <c r="O37" s="47"/>
      <c r="P37" s="11"/>
      <c r="Q37" s="48"/>
      <c r="R37" s="11"/>
      <c r="S37" s="45"/>
      <c r="T37" s="53"/>
      <c r="W37" s="10" t="s">
        <v>7</v>
      </c>
      <c r="X37" s="24">
        <f t="shared" si="7"/>
        <v>0</v>
      </c>
    </row>
    <row r="38" spans="1:39" s="10" customFormat="1" ht="20.25" hidden="1" customHeight="1" x14ac:dyDescent="0.2">
      <c r="A38" s="9"/>
      <c r="B38" s="51" t="str">
        <f t="shared" si="0"/>
        <v/>
      </c>
      <c r="C38" s="57" t="str">
        <f t="shared" si="8"/>
        <v/>
      </c>
      <c r="D38" s="55" t="str">
        <f t="shared" si="9"/>
        <v/>
      </c>
      <c r="E38" s="54" t="str">
        <f>IF(AND($L$5&gt;0,$O$46&gt;0),"-----",IF($C38&lt;&gt;"",IF($M38&lt;$O$3,$C38*E$47,ROUND($C38*E$47,2)),""))</f>
        <v/>
      </c>
      <c r="F38" s="54" t="str">
        <f>IF(AND($L$5&gt;0,$O$46&gt;0),"-----",IF($C38&lt;&gt;"",IF($M38&lt;$O$3,$C38*F$47,ROUND($C38*F$47,2)),""))</f>
        <v/>
      </c>
      <c r="G38" s="54" t="str">
        <f>IF(AND($L$5&gt;0,$O$46&gt;0),"-----",IF($C38&lt;&gt;"",IF($M38&lt;$O$3,$C38*G$47,ROUND($C38*G$47,2)),""))</f>
        <v/>
      </c>
      <c r="H38" s="9"/>
      <c r="I38" s="11"/>
      <c r="J38" s="37" t="str">
        <f t="shared" si="4"/>
        <v/>
      </c>
      <c r="K38" s="61" t="s">
        <v>63</v>
      </c>
      <c r="L38" s="45"/>
      <c r="M38" s="46"/>
      <c r="N38" s="11"/>
      <c r="O38" s="47"/>
      <c r="P38" s="11"/>
      <c r="Q38" s="48"/>
      <c r="R38" s="11"/>
      <c r="S38" s="45"/>
      <c r="T38" s="53"/>
      <c r="W38" s="10" t="s">
        <v>7</v>
      </c>
      <c r="X38" s="24">
        <f t="shared" si="7"/>
        <v>0</v>
      </c>
    </row>
    <row r="39" spans="1:39" s="10" customFormat="1" ht="20.25" hidden="1" customHeight="1" x14ac:dyDescent="0.2">
      <c r="A39" s="9"/>
      <c r="B39" s="51" t="str">
        <f t="shared" si="0"/>
        <v/>
      </c>
      <c r="C39" s="57" t="str">
        <f t="shared" si="8"/>
        <v/>
      </c>
      <c r="D39" s="55" t="str">
        <f t="shared" si="9"/>
        <v/>
      </c>
      <c r="E39" s="54" t="str">
        <f>IF(AND($L$5&gt;0,$O$46&gt;0),"-----",IF($C39&lt;&gt;"",IF($M39&lt;$O$3,$C39*E$47,ROUND($C39*E$47,2)),""))</f>
        <v/>
      </c>
      <c r="F39" s="54" t="str">
        <f>IF(AND($L$5&gt;0,$O$46&gt;0),"-----",IF($C39&lt;&gt;"",IF($M39&lt;$O$3,$C39*F$47,ROUND($C39*F$47,2)),""))</f>
        <v/>
      </c>
      <c r="G39" s="54" t="str">
        <f>IF(AND($L$5&gt;0,$O$46&gt;0),"-----",IF($C39&lt;&gt;"",IF($M39&lt;$O$3,$C39*G$47,ROUND($C39*G$47,2)),""))</f>
        <v/>
      </c>
      <c r="H39" s="9"/>
      <c r="I39" s="11"/>
      <c r="J39" s="37" t="str">
        <f t="shared" si="4"/>
        <v/>
      </c>
      <c r="K39" s="61" t="s">
        <v>63</v>
      </c>
      <c r="L39" s="45"/>
      <c r="M39" s="46"/>
      <c r="N39" s="11"/>
      <c r="O39" s="47"/>
      <c r="P39" s="11"/>
      <c r="Q39" s="48"/>
      <c r="R39" s="11"/>
      <c r="S39" s="45"/>
      <c r="T39" s="53"/>
      <c r="W39" s="10" t="s">
        <v>7</v>
      </c>
      <c r="X39" s="24">
        <f t="shared" si="7"/>
        <v>0</v>
      </c>
    </row>
    <row r="40" spans="1:39" s="10" customFormat="1" ht="20.25" hidden="1" customHeight="1" x14ac:dyDescent="0.2">
      <c r="A40" s="9"/>
      <c r="B40" s="51" t="str">
        <f t="shared" si="0"/>
        <v/>
      </c>
      <c r="C40" s="57" t="str">
        <f t="shared" si="8"/>
        <v/>
      </c>
      <c r="D40" s="55" t="str">
        <f t="shared" si="9"/>
        <v/>
      </c>
      <c r="E40" s="54" t="str">
        <f>IF(AND($L$5&gt;0,$O$46&gt;0),"-----",IF($C40&lt;&gt;"",IF($M40&lt;$O$3,$C40*E$47,ROUND($C40*E$47,2)),""))</f>
        <v/>
      </c>
      <c r="F40" s="54" t="str">
        <f>IF(AND($L$5&gt;0,$O$46&gt;0),"-----",IF($C40&lt;&gt;"",IF($M40&lt;$O$3,$C40*F$47,ROUND($C40*F$47,2)),""))</f>
        <v/>
      </c>
      <c r="G40" s="54" t="str">
        <f>IF(AND($L$5&gt;0,$O$46&gt;0),"-----",IF($C40&lt;&gt;"",IF($M40&lt;$O$3,$C40*G$47,ROUND($C40*G$47,2)),""))</f>
        <v/>
      </c>
      <c r="H40" s="9"/>
      <c r="I40" s="11"/>
      <c r="J40" s="37" t="str">
        <f t="shared" si="4"/>
        <v/>
      </c>
      <c r="K40" s="61" t="s">
        <v>63</v>
      </c>
      <c r="L40" s="45"/>
      <c r="M40" s="46"/>
      <c r="N40" s="11"/>
      <c r="O40" s="47"/>
      <c r="P40" s="11"/>
      <c r="Q40" s="48"/>
      <c r="R40" s="11"/>
      <c r="S40" s="45"/>
      <c r="T40" s="53"/>
      <c r="W40" s="10" t="s">
        <v>7</v>
      </c>
      <c r="X40" s="24">
        <f t="shared" si="7"/>
        <v>0</v>
      </c>
    </row>
    <row r="41" spans="1:39" s="10" customFormat="1" ht="20.25" hidden="1" customHeight="1" x14ac:dyDescent="0.2">
      <c r="A41" s="9"/>
      <c r="B41" s="51" t="str">
        <f t="shared" si="0"/>
        <v/>
      </c>
      <c r="C41" s="57" t="str">
        <f t="shared" si="8"/>
        <v/>
      </c>
      <c r="D41" s="55" t="str">
        <f t="shared" si="9"/>
        <v/>
      </c>
      <c r="E41" s="54" t="str">
        <f>IF(AND($L$5&gt;0,$O$46&gt;0),"-----",IF($C41&lt;&gt;"",IF($M41&lt;$O$3,$C41*E$47,ROUND($C41*E$47,2)),""))</f>
        <v/>
      </c>
      <c r="F41" s="54" t="str">
        <f>IF(AND($L$5&gt;0,$O$46&gt;0),"-----",IF($C41&lt;&gt;"",IF($M41&lt;$O$3,$C41*F$47,ROUND($C41*F$47,2)),""))</f>
        <v/>
      </c>
      <c r="G41" s="54" t="str">
        <f>IF(AND($L$5&gt;0,$O$46&gt;0),"-----",IF($C41&lt;&gt;"",IF($M41&lt;$O$3,$C41*G$47,ROUND($C41*G$47,2)),""))</f>
        <v/>
      </c>
      <c r="H41" s="9"/>
      <c r="I41" s="11"/>
      <c r="J41" s="37" t="str">
        <f t="shared" si="4"/>
        <v/>
      </c>
      <c r="K41" s="61" t="s">
        <v>63</v>
      </c>
      <c r="L41" s="45"/>
      <c r="M41" s="46"/>
      <c r="N41" s="11"/>
      <c r="O41" s="47"/>
      <c r="P41" s="11"/>
      <c r="Q41" s="48"/>
      <c r="R41" s="11"/>
      <c r="S41" s="45"/>
      <c r="T41" s="53"/>
      <c r="W41" s="10" t="s">
        <v>7</v>
      </c>
      <c r="X41" s="24">
        <f t="shared" si="7"/>
        <v>0</v>
      </c>
    </row>
    <row r="42" spans="1:39" s="10" customFormat="1" ht="20.25" hidden="1" customHeight="1" x14ac:dyDescent="0.2">
      <c r="A42" s="9"/>
      <c r="B42" s="51" t="str">
        <f t="shared" si="0"/>
        <v/>
      </c>
      <c r="C42" s="57" t="str">
        <f t="shared" si="8"/>
        <v/>
      </c>
      <c r="D42" s="55" t="str">
        <f t="shared" si="9"/>
        <v/>
      </c>
      <c r="E42" s="54" t="str">
        <f>IF(AND($L$5&gt;0,$O$46&gt;0),"-----",IF($C42&lt;&gt;"",IF($M42&lt;$O$3,$C42*E$47,ROUND($C42*E$47,2)),""))</f>
        <v/>
      </c>
      <c r="F42" s="54" t="str">
        <f>IF(AND($L$5&gt;0,$O$46&gt;0),"-----",IF($C42&lt;&gt;"",IF($M42&lt;$O$3,$C42*F$47,ROUND($C42*F$47,2)),""))</f>
        <v/>
      </c>
      <c r="G42" s="54" t="str">
        <f>IF(AND($L$5&gt;0,$O$46&gt;0),"-----",IF($C42&lt;&gt;"",IF($M42&lt;$O$3,$C42*G$47,ROUND($C42*G$47,2)),""))</f>
        <v/>
      </c>
      <c r="H42" s="9"/>
      <c r="I42" s="11"/>
      <c r="J42" s="37" t="str">
        <f t="shared" si="4"/>
        <v/>
      </c>
      <c r="K42" s="61" t="s">
        <v>63</v>
      </c>
      <c r="L42" s="45"/>
      <c r="M42" s="46"/>
      <c r="N42" s="11"/>
      <c r="O42" s="47"/>
      <c r="P42" s="11"/>
      <c r="Q42" s="48"/>
      <c r="R42" s="11"/>
      <c r="S42" s="45"/>
      <c r="T42" s="53"/>
      <c r="W42" s="10" t="s">
        <v>7</v>
      </c>
      <c r="X42" s="24">
        <f t="shared" si="7"/>
        <v>0</v>
      </c>
    </row>
    <row r="43" spans="1:39" s="10" customFormat="1" ht="20.25" hidden="1" customHeight="1" x14ac:dyDescent="0.2">
      <c r="A43" s="9"/>
      <c r="B43" s="51" t="str">
        <f t="shared" si="0"/>
        <v/>
      </c>
      <c r="C43" s="57" t="str">
        <f t="shared" si="8"/>
        <v/>
      </c>
      <c r="D43" s="55" t="str">
        <f t="shared" si="9"/>
        <v/>
      </c>
      <c r="E43" s="54" t="str">
        <f>IF(AND($L$5&gt;0,$O$46&gt;0),"-----",IF($C43&lt;&gt;"",IF($M43&lt;$O$3,$C43*E$47,ROUND($C43*E$47,2)),""))</f>
        <v/>
      </c>
      <c r="F43" s="54" t="str">
        <f>IF(AND($L$5&gt;0,$O$46&gt;0),"-----",IF($C43&lt;&gt;"",IF($M43&lt;$O$3,$C43*F$47,ROUND($C43*F$47,2)),""))</f>
        <v/>
      </c>
      <c r="G43" s="54" t="str">
        <f>IF(AND($L$5&gt;0,$O$46&gt;0),"-----",IF($C43&lt;&gt;"",IF($M43&lt;$O$3,$C43*G$47,ROUND($C43*G$47,2)),""))</f>
        <v/>
      </c>
      <c r="H43" s="9"/>
      <c r="I43" s="11"/>
      <c r="J43" s="37" t="str">
        <f t="shared" si="4"/>
        <v/>
      </c>
      <c r="K43" s="61" t="s">
        <v>63</v>
      </c>
      <c r="L43" s="45"/>
      <c r="M43" s="46"/>
      <c r="N43" s="11"/>
      <c r="O43" s="47"/>
      <c r="P43" s="11"/>
      <c r="Q43" s="48"/>
      <c r="R43" s="11"/>
      <c r="S43" s="45"/>
      <c r="T43" s="53"/>
      <c r="W43" s="10" t="s">
        <v>7</v>
      </c>
      <c r="X43" s="24">
        <f t="shared" si="7"/>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0">IF(W44&lt;&gt;"","X","")</f>
        <v/>
      </c>
      <c r="V44" s="37" t="str">
        <f t="shared" si="10"/>
        <v/>
      </c>
      <c r="W44" s="37" t="str">
        <f t="shared" si="10"/>
        <v/>
      </c>
      <c r="X44" s="37" t="str">
        <f t="shared" si="10"/>
        <v/>
      </c>
      <c r="Y44" s="37" t="str">
        <f t="shared" si="10"/>
        <v/>
      </c>
      <c r="Z44" s="37" t="str">
        <f t="shared" si="10"/>
        <v/>
      </c>
      <c r="AA44" s="37" t="str">
        <f t="shared" si="10"/>
        <v/>
      </c>
      <c r="AB44" s="37" t="str">
        <f t="shared" si="10"/>
        <v/>
      </c>
      <c r="AC44" s="37" t="str">
        <f t="shared" si="10"/>
        <v/>
      </c>
      <c r="AD44" s="37" t="str">
        <f t="shared" si="10"/>
        <v/>
      </c>
      <c r="AE44" s="37" t="str">
        <f t="shared" si="10"/>
        <v/>
      </c>
      <c r="AF44" s="37" t="str">
        <f t="shared" si="10"/>
        <v/>
      </c>
      <c r="AG44" s="37" t="str">
        <f t="shared" si="10"/>
        <v/>
      </c>
      <c r="AH44" s="37" t="str">
        <f t="shared" si="10"/>
        <v/>
      </c>
      <c r="AI44" s="37" t="str">
        <f t="shared" si="10"/>
        <v/>
      </c>
      <c r="AJ44" s="37" t="str">
        <f t="shared" si="10"/>
        <v/>
      </c>
      <c r="AK44" s="37" t="str">
        <f t="shared" si="10"/>
        <v/>
      </c>
      <c r="AL44" s="37" t="str">
        <f t="shared" si="10"/>
        <v/>
      </c>
      <c r="AM44" s="37" t="str">
        <f t="shared" si="10"/>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42050.007475810184</v>
      </c>
      <c r="C46" s="16">
        <f>IF(O46&gt;0,"",X46)</f>
        <v>19.95</v>
      </c>
      <c r="D46" s="70"/>
      <c r="E46" s="72">
        <f>IF($O$46&gt;0,"-----",IF($L$5&lt;&gt;"",$L$5*E10,E10*$C$46))</f>
        <v>19.95</v>
      </c>
      <c r="F46" s="72">
        <f>IF($O$46&gt;0,"-----",IF($L$5&lt;&gt;"",$L$5*F10,F10*$C$46))</f>
        <v>39.9</v>
      </c>
      <c r="G46" s="72">
        <f>IF($O$46&gt;0,"-----",IF($L$5&lt;&gt;"",$L$5*G10,G10*$C$46))</f>
        <v>59.849999999999994</v>
      </c>
      <c r="H46"/>
      <c r="I46" s="4"/>
      <c r="J46" s="38" t="s">
        <v>30</v>
      </c>
      <c r="K46" s="14"/>
      <c r="L46" s="14"/>
      <c r="M46" s="14"/>
      <c r="N46" s="14"/>
      <c r="O46" s="76">
        <f>COUNTIF(O12:O43,"=St.")</f>
        <v>0</v>
      </c>
      <c r="P46" s="14"/>
      <c r="Q46" s="14"/>
      <c r="R46" s="2"/>
      <c r="X46" s="25">
        <f>SUM(X11:X45)</f>
        <v>19.95</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7" t="s">
        <v>80</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customHeight="1" x14ac:dyDescent="0.25">
      <c r="A112" s="34"/>
      <c r="B112" s="33" t="s">
        <v>27</v>
      </c>
      <c r="C112" s="79" t="s">
        <v>81</v>
      </c>
      <c r="D112" s="80"/>
      <c r="E112" s="80"/>
      <c r="F112" s="80"/>
      <c r="G112" s="81"/>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79" t="s">
        <v>82</v>
      </c>
      <c r="D113" s="80"/>
      <c r="E113" s="80"/>
      <c r="F113" s="80"/>
      <c r="G113" s="81"/>
      <c r="H113" s="23"/>
      <c r="I113" s="23"/>
      <c r="J113" s="38" t="str">
        <f>IF(C113&lt;&gt;"","X","")</f>
        <v>X</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3"/>
      <c r="C117" s="84"/>
      <c r="D117" s="84"/>
      <c r="E117" s="84"/>
      <c r="F117" s="84"/>
      <c r="G117" s="85"/>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18:T44 S18:S43 J7:K13 J14:N43 L12:N13 P12:Q43 S12:T17">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13 O14:O43">
      <formula1>"kg,ltr,St."</formula1>
    </dataValidation>
    <dataValidation type="list" allowBlank="1" showInputMessage="1" showErrorMessage="1" sqref="Q12:Q13 Q14: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2015-02-14T23:10:47Z</dcterms:modified>
</cp:coreProperties>
</file>