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Rezepturen Website Sekowa\"/>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20" i="2"/>
  <c r="X21" i="2"/>
  <c r="X22" i="2"/>
  <c r="X23" i="2"/>
  <c r="X24" i="2"/>
  <c r="X30" i="2"/>
  <c r="X25" i="2"/>
  <c r="X27" i="2"/>
  <c r="X28" i="2"/>
  <c r="X29" i="2"/>
  <c r="X19" i="2"/>
  <c r="X31" i="2"/>
  <c r="X32" i="2"/>
  <c r="X33" i="2"/>
  <c r="X34" i="2"/>
  <c r="X35" i="2"/>
  <c r="X36" i="2"/>
  <c r="X37" i="2"/>
  <c r="X38" i="2"/>
  <c r="X39" i="2"/>
  <c r="X40" i="2"/>
  <c r="X41" i="2"/>
  <c r="X42" i="2"/>
  <c r="X43" i="2"/>
  <c r="X26" i="2"/>
  <c r="C23" i="2"/>
  <c r="D23" i="2"/>
  <c r="C24" i="2"/>
  <c r="D24" i="2"/>
  <c r="C30" i="2"/>
  <c r="D30" i="2"/>
  <c r="C25" i="2"/>
  <c r="D25" i="2"/>
  <c r="C26" i="2"/>
  <c r="D26" i="2"/>
  <c r="C27" i="2"/>
  <c r="D27" i="2"/>
  <c r="C28" i="2"/>
  <c r="D28" i="2"/>
  <c r="C29" i="2"/>
  <c r="D29" i="2"/>
  <c r="C19" i="2"/>
  <c r="D19"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0" i="2"/>
  <c r="D20" i="2"/>
  <c r="C21" i="2"/>
  <c r="D21" i="2"/>
  <c r="E47" i="2"/>
  <c r="O46" i="2"/>
  <c r="F47" i="2"/>
  <c r="G47" i="2"/>
  <c r="C22" i="2"/>
  <c r="B28" i="2"/>
  <c r="B29" i="2"/>
  <c r="B19" i="2"/>
  <c r="B31" i="2"/>
  <c r="B32" i="2"/>
  <c r="B33" i="2"/>
  <c r="B34" i="2"/>
  <c r="B35" i="2"/>
  <c r="B36" i="2"/>
  <c r="B37" i="2"/>
  <c r="B38" i="2"/>
  <c r="B39" i="2"/>
  <c r="B40" i="2"/>
  <c r="B41" i="2"/>
  <c r="B42" i="2"/>
  <c r="B43" i="2"/>
  <c r="B12" i="2"/>
  <c r="B13" i="2"/>
  <c r="B14" i="2"/>
  <c r="B15" i="2"/>
  <c r="B16" i="2"/>
  <c r="B17" i="2"/>
  <c r="B18" i="2"/>
  <c r="B20" i="2"/>
  <c r="B21" i="2"/>
  <c r="B22" i="2"/>
  <c r="B23" i="2"/>
  <c r="B24" i="2"/>
  <c r="B30"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0" i="2"/>
  <c r="D22" i="2"/>
  <c r="J22" i="2"/>
  <c r="J23" i="2"/>
  <c r="J24" i="2"/>
  <c r="J30" i="2"/>
  <c r="J25" i="2"/>
  <c r="J19" i="2"/>
  <c r="J31" i="2"/>
  <c r="J32" i="2"/>
  <c r="J33" i="2"/>
  <c r="J34" i="2"/>
  <c r="J35" i="2"/>
  <c r="J26" i="2"/>
  <c r="J36" i="2"/>
  <c r="J37" i="2"/>
  <c r="J21" i="2"/>
  <c r="J27" i="2"/>
  <c r="J28" i="2"/>
  <c r="J29" i="2"/>
  <c r="J38" i="2"/>
  <c r="J39" i="2"/>
  <c r="J40" i="2"/>
  <c r="J41" i="2"/>
  <c r="J42" i="2"/>
  <c r="J43" i="2"/>
  <c r="J59" i="2"/>
  <c r="J64" i="2"/>
  <c r="J68" i="2"/>
  <c r="J67" i="2"/>
  <c r="J12" i="2"/>
  <c r="B10" i="2"/>
  <c r="J101" i="2" l="1"/>
  <c r="J106" i="2" s="1"/>
  <c r="J91" i="2"/>
  <c r="J96" i="2" s="1"/>
  <c r="J66" i="2"/>
  <c r="J69" i="2" s="1"/>
  <c r="J97" i="2"/>
  <c r="J100" i="2" s="1"/>
  <c r="E13" i="2"/>
  <c r="J86" i="2"/>
  <c r="J90" i="2" s="1"/>
  <c r="J110" i="2"/>
  <c r="J115" i="2" s="1"/>
  <c r="J75" i="2"/>
  <c r="J79" i="2" s="1"/>
  <c r="J80" i="2"/>
  <c r="J85" i="2" s="1"/>
  <c r="G43" i="2"/>
  <c r="F38" i="2"/>
  <c r="F23" i="2"/>
  <c r="E37" i="2"/>
  <c r="F42" i="2"/>
  <c r="E41" i="2"/>
  <c r="G39" i="2"/>
  <c r="X46" i="2"/>
  <c r="C46" i="2" s="1"/>
  <c r="F46" i="2" s="1"/>
  <c r="F34" i="2"/>
  <c r="G31" i="2"/>
  <c r="E29" i="2"/>
  <c r="F26" i="2"/>
  <c r="G24" i="2"/>
  <c r="F21" i="2"/>
  <c r="F16" i="2"/>
  <c r="G23" i="2"/>
  <c r="E23" i="2"/>
  <c r="G42" i="2"/>
  <c r="F41" i="2"/>
  <c r="E40" i="2"/>
  <c r="G38" i="2"/>
  <c r="F37" i="2"/>
  <c r="E36" i="2"/>
  <c r="G34" i="2"/>
  <c r="F33" i="2"/>
  <c r="E32" i="2"/>
  <c r="G19" i="2"/>
  <c r="F29" i="2"/>
  <c r="E28" i="2"/>
  <c r="G26" i="2"/>
  <c r="F25" i="2"/>
  <c r="E30" i="2"/>
  <c r="G22" i="2"/>
  <c r="G21" i="2"/>
  <c r="F20" i="2"/>
  <c r="E18" i="2"/>
  <c r="G16" i="2"/>
  <c r="F15" i="2"/>
  <c r="E14" i="2"/>
  <c r="G12" i="2"/>
  <c r="E12" i="2"/>
  <c r="G35" i="2"/>
  <c r="E33" i="2"/>
  <c r="F19" i="2"/>
  <c r="G27" i="2"/>
  <c r="E25" i="2"/>
  <c r="F22" i="2"/>
  <c r="E20" i="2"/>
  <c r="G17" i="2"/>
  <c r="E15" i="2"/>
  <c r="G13" i="2"/>
  <c r="F43" i="2"/>
  <c r="E42" i="2"/>
  <c r="G40" i="2"/>
  <c r="F39" i="2"/>
  <c r="E38" i="2"/>
  <c r="G36" i="2"/>
  <c r="F35" i="2"/>
  <c r="E34" i="2"/>
  <c r="G32" i="2"/>
  <c r="F31" i="2"/>
  <c r="E19" i="2"/>
  <c r="G28" i="2"/>
  <c r="F27" i="2"/>
  <c r="E26" i="2"/>
  <c r="G30" i="2"/>
  <c r="F24" i="2"/>
  <c r="E22" i="2"/>
  <c r="E21" i="2"/>
  <c r="G18" i="2"/>
  <c r="F17" i="2"/>
  <c r="E16" i="2"/>
  <c r="G14" i="2"/>
  <c r="F13" i="2"/>
  <c r="F12" i="2"/>
  <c r="E43" i="2"/>
  <c r="G41" i="2"/>
  <c r="F40" i="2"/>
  <c r="E39" i="2"/>
  <c r="G37" i="2"/>
  <c r="F36" i="2"/>
  <c r="E35" i="2"/>
  <c r="G33" i="2"/>
  <c r="F32" i="2"/>
  <c r="E31" i="2"/>
  <c r="G29" i="2"/>
  <c r="F28" i="2"/>
  <c r="E27" i="2"/>
  <c r="G25" i="2"/>
  <c r="F30" i="2"/>
  <c r="E24" i="2"/>
  <c r="G20"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<sst xmlns="http://schemas.openxmlformats.org/spreadsheetml/2006/main" count="184" uniqueCount="87">
  <si>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</si>
  <si>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</si>
  <si>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</si>
  <si>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</si>
  <si>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</si>
  <si>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</si>
  <si>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</si>
  <si>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</si>
  <si>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</si>
  <si>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</si>
  <si>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</si>
  <si>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</si>
  <si>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</si>
  <si>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</si>
  <si>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</si>
  <si>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</si>
  <si>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</si>
  <si>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</si>
  <si>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</si>
  <si>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</si>
  <si>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</si>
  <si>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</si>
  <si>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</si>
  <si>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</si>
  <si>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</si>
  <si>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</si>
  <si>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</si>
  <si>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</si>
  <si>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</si>
  <si>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</si>
  <si>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</si>
  <si>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</si>
  <si>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</si>
  <si>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</si>
  <si>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</si>
  <si>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</si>
  <si>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</si>
  <si>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</si>
  <si>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</si>
  <si>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</si>
  <si>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</si>
  <si>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</si>
  <si>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</si>
  <si>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</si>
  <si>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</si>
  <si>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</si>
  <si>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</si>
  <si>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</si>
  <si>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</si>
  <si>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</si>
  <si>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</si>
  <si>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</si>
  <si>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</si>
  <si>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</si>
  <si>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</si>
  <si>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</si>
  <si>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</si>
  <si>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</si>
  <si>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</si>
  <si>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</si>
  <si>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</si>
  <si>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</si>
  <si>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</si>
  <si>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</si>
  <si>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</si>
  <si>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</si>
  <si>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Speiseöl</t>
  </si>
  <si>
    <t>Zucker</t>
  </si>
  <si>
    <t>Vollei</t>
  </si>
  <si>
    <t>Salz</t>
  </si>
  <si>
    <t>-</t>
  </si>
  <si>
    <t>Weizenpuder</t>
  </si>
  <si>
    <t>Weizenquellstärke Toogel</t>
  </si>
  <si>
    <t>Für dunkle Rührmasse noch dazu</t>
  </si>
  <si>
    <t>o</t>
  </si>
  <si>
    <t>Kakaopulver</t>
  </si>
  <si>
    <t>Wasser</t>
  </si>
  <si>
    <t>Weizenmehl Type 405</t>
  </si>
  <si>
    <t>Muffin-Backpulver (Sekowa)</t>
  </si>
  <si>
    <t>Glucosesirup / Invertzuckersirup</t>
  </si>
  <si>
    <t>Vanille  (nach Art)</t>
  </si>
  <si>
    <t>Milchpulver</t>
  </si>
  <si>
    <t>Toogel ist eine Weizenquellstärke vom Hersteller "Kröner Stärke", welche für die benötigte Wasserbindung sorgt.</t>
  </si>
  <si>
    <t>Wasser ca.</t>
  </si>
  <si>
    <t>Trockenstoffe mischen, dann im all-in Verfahren glatt rühren (und keine Sekunde länger)
Masse ist fließfähig und gut tragfähig (TK-Früchte) sowie frosterfest (auch gebacken!) 
Durch die rezepturmäßige Wasserbeigabe kann man mehrere Varianten fahren. Buttermilchpulver, Joghurt -, Sahneeinsatz.
Backen: ca. 40 min ; 210°C oben - 165°C unten 
geeignet für Blechkuchen aller Art, Masse pro 60/20-Blech 1,400 - 1,600kg.
Tragfähigkeit durch Toogelmenge und Flüssigkeitsmenge anpassen.</t>
  </si>
  <si>
    <t>Rührmasse mit Muffin-Backpulver</t>
  </si>
  <si>
    <t>tragfähig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</si>
</sst>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sz val="12"/>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48" fillId="0" borderId="19"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7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85</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86</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0.1</v>
      </c>
      <c r="F10" s="69">
        <v>0.2</v>
      </c>
      <c r="G10" s="69">
        <v>0.3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Speiseöl</v>
      </c>
      <c r="C12" s="57">
        <f t="shared" ref="C12:C21" si="1">IF(AND(L12&lt;&gt;"",M12&lt;&gt;""),M12,"")</f>
        <v>5.75</v>
      </c>
      <c r="D12" s="55" t="str">
        <f t="shared" ref="D12:D21" si="2">IF(AND(O12&lt;&gt;"",M12&lt;&gt;""),$O12,"")</f>
        <v>kg</v>
      </c>
      <c r="E12" s="54">
        <f t="shared" ref="E12:G43" si="3">IF(AND($L$5&gt;0,$O$46&gt;0),"-----",IF($C12&lt;&gt;"",IF($M12&lt;$O$3,$C12*E$47,ROUND($C12*E$47,2)),""))</f>
        <v>0.57500000000000007</v>
      </c>
      <c r="F12" s="54">
        <f t="shared" si="3"/>
        <v>1.1500000000000001</v>
      </c>
      <c r="G12" s="54">
        <f t="shared" si="3"/>
        <v>1.7249999999999999</v>
      </c>
      <c r="H12" s="9"/>
      <c r="I12" s="11"/>
      <c r="J12" s="37" t="str">
        <f>IF(L12&lt;&gt;"","X","")</f>
        <v>X</v>
      </c>
      <c r="K12" s="61" t="s">
        <v>63</v>
      </c>
      <c r="L12" s="45" t="s">
        <v>66</v>
      </c>
      <c r="M12" s="46">
        <v>5.75</v>
      </c>
      <c r="N12" s="11"/>
      <c r="O12" s="47" t="s">
        <v>7</v>
      </c>
      <c r="P12" s="11"/>
      <c r="Q12" s="48"/>
      <c r="R12" s="11"/>
      <c r="S12" s="45"/>
      <c r="T12" s="53"/>
      <c r="W12" s="10" t="s">
        <v>7</v>
      </c>
      <c r="X12" s="24">
        <f t="shared" ref="X12:X25" si="4">IF(AND(Q12&lt;&gt;"o",Q12&lt;&gt;"o2",Q12&lt;&gt;"o3"),M12,0)</f>
        <v>5.75</v>
      </c>
    </row>
    <row r="13" spans="1:24" s="10" customFormat="1" ht="20.25" customHeight="1" x14ac:dyDescent="0.2">
      <c r="A13" s="9"/>
      <c r="B13" s="51" t="str">
        <f t="shared" si="0"/>
        <v>Zucker</v>
      </c>
      <c r="C13" s="57">
        <f t="shared" si="1"/>
        <v>5</v>
      </c>
      <c r="D13" s="55" t="str">
        <f t="shared" si="2"/>
        <v>kg</v>
      </c>
      <c r="E13" s="54">
        <f t="shared" si="3"/>
        <v>0.5</v>
      </c>
      <c r="F13" s="54">
        <f t="shared" si="3"/>
        <v>1</v>
      </c>
      <c r="G13" s="54">
        <f t="shared" si="3"/>
        <v>1.5</v>
      </c>
      <c r="H13" s="9"/>
      <c r="I13" s="11"/>
      <c r="J13" s="37" t="str">
        <f t="shared" ref="J13:J43" si="5">IF(L13&lt;&gt;"","X","")</f>
        <v>X</v>
      </c>
      <c r="K13" s="61" t="s">
        <v>63</v>
      </c>
      <c r="L13" s="45" t="s">
        <v>67</v>
      </c>
      <c r="M13" s="46">
        <v>5</v>
      </c>
      <c r="N13" s="11"/>
      <c r="O13" s="47" t="s">
        <v>7</v>
      </c>
      <c r="P13" s="11"/>
      <c r="Q13" s="48"/>
      <c r="R13" s="11"/>
      <c r="S13" s="45"/>
      <c r="T13" s="53"/>
      <c r="W13" s="10" t="s">
        <v>7</v>
      </c>
      <c r="X13" s="24">
        <f t="shared" si="4"/>
        <v>5</v>
      </c>
    </row>
    <row r="14" spans="1:24" s="10" customFormat="1" ht="20.25" customHeight="1" x14ac:dyDescent="0.2">
      <c r="A14" s="9"/>
      <c r="B14" s="51" t="str">
        <f t="shared" si="0"/>
        <v>Glucosesirup / Invertzuckersirup</v>
      </c>
      <c r="C14" s="57">
        <f t="shared" si="1"/>
        <v>1</v>
      </c>
      <c r="D14" s="55" t="str">
        <f t="shared" si="2"/>
        <v>kg</v>
      </c>
      <c r="E14" s="54">
        <f t="shared" si="3"/>
        <v>0.1</v>
      </c>
      <c r="F14" s="54">
        <f t="shared" si="3"/>
        <v>0.2</v>
      </c>
      <c r="G14" s="54">
        <f t="shared" si="3"/>
        <v>0.3</v>
      </c>
      <c r="H14" s="9"/>
      <c r="I14" s="11"/>
      <c r="J14" s="37" t="str">
        <f t="shared" si="5"/>
        <v>X</v>
      </c>
      <c r="K14" s="61" t="s">
        <v>63</v>
      </c>
      <c r="L14" s="45" t="s">
        <v>79</v>
      </c>
      <c r="M14" s="46">
        <v>1</v>
      </c>
      <c r="N14" s="11"/>
      <c r="O14" s="47" t="s">
        <v>7</v>
      </c>
      <c r="P14" s="11"/>
      <c r="Q14" s="48"/>
      <c r="R14" s="11"/>
      <c r="S14" s="45"/>
      <c r="T14" s="53"/>
      <c r="W14" s="10" t="s">
        <v>7</v>
      </c>
      <c r="X14" s="24">
        <f t="shared" si="4"/>
        <v>1</v>
      </c>
    </row>
    <row r="15" spans="1:24" s="10" customFormat="1" ht="20.25" customHeight="1" x14ac:dyDescent="0.2">
      <c r="A15" s="9"/>
      <c r="B15" s="51" t="str">
        <f t="shared" si="0"/>
        <v>Vollei</v>
      </c>
      <c r="C15" s="57">
        <f t="shared" si="1"/>
        <v>6.9</v>
      </c>
      <c r="D15" s="55" t="str">
        <f t="shared" si="2"/>
        <v>kg</v>
      </c>
      <c r="E15" s="54">
        <f t="shared" si="3"/>
        <v>0.69000000000000006</v>
      </c>
      <c r="F15" s="54">
        <f t="shared" si="3"/>
        <v>1.3800000000000001</v>
      </c>
      <c r="G15" s="54">
        <f t="shared" si="3"/>
        <v>2.0699999999999998</v>
      </c>
      <c r="H15" s="9"/>
      <c r="I15" s="11"/>
      <c r="J15" s="37" t="str">
        <f t="shared" si="5"/>
        <v>X</v>
      </c>
      <c r="K15" s="61" t="s">
        <v>63</v>
      </c>
      <c r="L15" s="45" t="s">
        <v>68</v>
      </c>
      <c r="M15" s="46">
        <v>6.9</v>
      </c>
      <c r="N15" s="11"/>
      <c r="O15" s="47" t="s">
        <v>7</v>
      </c>
      <c r="P15" s="11"/>
      <c r="Q15" s="48"/>
      <c r="R15" s="11"/>
      <c r="S15" s="45"/>
      <c r="T15" s="53"/>
      <c r="W15" s="10" t="s">
        <v>7</v>
      </c>
      <c r="X15" s="24">
        <f t="shared" si="4"/>
        <v>6.9</v>
      </c>
    </row>
    <row r="16" spans="1:24" s="10" customFormat="1" ht="20.25" customHeight="1" x14ac:dyDescent="0.2">
      <c r="A16" s="9"/>
      <c r="B16" s="51" t="str">
        <f t="shared" si="0"/>
        <v>Vanille  (nach Art)</v>
      </c>
      <c r="C16" s="57" t="str">
        <f t="shared" si="1"/>
        <v/>
      </c>
      <c r="D16" s="55" t="str">
        <f t="shared" si="2"/>
        <v/>
      </c>
      <c r="E16" s="54" t="str">
        <f t="shared" si="3"/>
        <v/>
      </c>
      <c r="F16" s="54" t="str">
        <f t="shared" si="3"/>
        <v/>
      </c>
      <c r="G16" s="54" t="str">
        <f t="shared" si="3"/>
        <v/>
      </c>
      <c r="H16" s="9"/>
      <c r="I16" s="11"/>
      <c r="J16" s="37" t="str">
        <f t="shared" si="5"/>
        <v>X</v>
      </c>
      <c r="K16" s="61" t="s">
        <v>63</v>
      </c>
      <c r="L16" s="45" t="s">
        <v>80</v>
      </c>
      <c r="M16" s="46"/>
      <c r="N16" s="11"/>
      <c r="O16" s="47" t="s">
        <v>7</v>
      </c>
      <c r="P16" s="11"/>
      <c r="Q16" s="48"/>
      <c r="R16" s="11"/>
      <c r="S16" s="45"/>
      <c r="T16" s="53"/>
      <c r="W16" s="10" t="s">
        <v>7</v>
      </c>
      <c r="X16" s="24">
        <f t="shared" si="4"/>
        <v>0</v>
      </c>
    </row>
    <row r="17" spans="1:24" s="10" customFormat="1" ht="20.25" customHeight="1" x14ac:dyDescent="0.2">
      <c r="A17" s="9"/>
      <c r="B17" s="51" t="str">
        <f t="shared" si="0"/>
        <v>Milchpulver</v>
      </c>
      <c r="C17" s="57">
        <f t="shared" si="1"/>
        <v>0.6</v>
      </c>
      <c r="D17" s="55" t="str">
        <f t="shared" si="2"/>
        <v>kg</v>
      </c>
      <c r="E17" s="54">
        <f t="shared" si="3"/>
        <v>0.06</v>
      </c>
      <c r="F17" s="54">
        <f t="shared" si="3"/>
        <v>0.12</v>
      </c>
      <c r="G17" s="54">
        <f t="shared" si="3"/>
        <v>0.18</v>
      </c>
      <c r="H17" s="9"/>
      <c r="I17" s="11"/>
      <c r="J17" s="37" t="str">
        <f t="shared" si="5"/>
        <v>X</v>
      </c>
      <c r="K17" s="61" t="s">
        <v>63</v>
      </c>
      <c r="L17" s="45" t="s">
        <v>81</v>
      </c>
      <c r="M17" s="46">
        <v>0.6</v>
      </c>
      <c r="N17" s="11"/>
      <c r="O17" s="47" t="s">
        <v>7</v>
      </c>
      <c r="P17" s="11"/>
      <c r="Q17" s="48"/>
      <c r="R17" s="11"/>
      <c r="S17" s="45"/>
      <c r="T17" s="53"/>
      <c r="W17" s="10" t="s">
        <v>7</v>
      </c>
      <c r="X17" s="24">
        <f t="shared" si="4"/>
        <v>0.6</v>
      </c>
    </row>
    <row r="18" spans="1:24" s="10" customFormat="1" ht="20.25" customHeight="1" x14ac:dyDescent="0.2">
      <c r="A18" s="9"/>
      <c r="B18" s="51" t="str">
        <f t="shared" si="0"/>
        <v>Salz</v>
      </c>
      <c r="C18" s="57">
        <f t="shared" si="1"/>
        <v>0.15</v>
      </c>
      <c r="D18" s="55" t="str">
        <f t="shared" si="2"/>
        <v>kg</v>
      </c>
      <c r="E18" s="54">
        <f t="shared" si="3"/>
        <v>1.4999999999999999E-2</v>
      </c>
      <c r="F18" s="54">
        <f t="shared" si="3"/>
        <v>0.03</v>
      </c>
      <c r="G18" s="54">
        <f t="shared" si="3"/>
        <v>4.4999999999999998E-2</v>
      </c>
      <c r="H18" s="9"/>
      <c r="I18" s="11"/>
      <c r="J18" s="37" t="str">
        <f t="shared" si="5"/>
        <v>X</v>
      </c>
      <c r="K18" s="61" t="s">
        <v>63</v>
      </c>
      <c r="L18" s="45" t="s">
        <v>69</v>
      </c>
      <c r="M18" s="46">
        <v>0.15</v>
      </c>
      <c r="N18" s="11"/>
      <c r="O18" s="47" t="s">
        <v>7</v>
      </c>
      <c r="P18" s="11"/>
      <c r="Q18" s="48"/>
      <c r="R18" s="11"/>
      <c r="S18" s="45"/>
      <c r="T18" s="53"/>
      <c r="W18" s="10" t="s">
        <v>7</v>
      </c>
      <c r="X18" s="24">
        <f t="shared" si="4"/>
        <v>0.15</v>
      </c>
    </row>
    <row r="19" spans="1:24" s="10" customFormat="1" ht="20.25" customHeight="1" x14ac:dyDescent="0.2">
      <c r="A19" s="9"/>
      <c r="B19" s="51" t="str">
        <f>IF(L19="","",IF(OR(Q19="U",Q19="O2"),"     "&amp;L19,IF(OR(Q19="U2",Q19="O3"),"         "&amp;L19,IF(Q19="U3","            "&amp;L19,L19))))</f>
        <v>Wasser ca.</v>
      </c>
      <c r="C19" s="57">
        <f>IF(AND(L19&lt;&gt;"",M19&lt;&gt;""),M19,"")</f>
        <v>5</v>
      </c>
      <c r="D19" s="55" t="str">
        <f>IF(AND(O19&lt;&gt;"",M19&lt;&gt;""),$O19,"")</f>
        <v>kg</v>
      </c>
      <c r="E19" s="54">
        <f t="shared" si="3"/>
        <v>0.5</v>
      </c>
      <c r="F19" s="54">
        <f t="shared" si="3"/>
        <v>1</v>
      </c>
      <c r="G19" s="54">
        <f t="shared" si="3"/>
        <v>1.5</v>
      </c>
      <c r="H19" s="9"/>
      <c r="I19" s="11"/>
      <c r="J19" s="37" t="str">
        <f>IF(L19&lt;&gt;"","X","")</f>
        <v>X</v>
      </c>
      <c r="K19" s="61" t="s">
        <v>63</v>
      </c>
      <c r="L19" s="45" t="s">
        <v>83</v>
      </c>
      <c r="M19" s="46">
        <v>5</v>
      </c>
      <c r="N19" s="11"/>
      <c r="O19" s="47" t="s">
        <v>7</v>
      </c>
      <c r="P19" s="11"/>
      <c r="Q19" s="48"/>
      <c r="R19" s="11"/>
      <c r="S19" s="45"/>
      <c r="T19" s="53"/>
      <c r="W19" s="10" t="s">
        <v>7</v>
      </c>
      <c r="X19" s="24">
        <f>IF(AND(Q19&lt;&gt;"o",Q19&lt;&gt;"o2",Q19&lt;&gt;"o3"),M19,0)</f>
        <v>5</v>
      </c>
    </row>
    <row r="20" spans="1:24" s="10" customFormat="1" ht="20.25" customHeight="1" x14ac:dyDescent="0.2">
      <c r="A20" s="9"/>
      <c r="B20" s="51" t="str">
        <f t="shared" si="0"/>
        <v>-</v>
      </c>
      <c r="C20" s="57" t="str">
        <f t="shared" si="1"/>
        <v/>
      </c>
      <c r="D20" s="55" t="str">
        <f t="shared" si="2"/>
        <v/>
      </c>
      <c r="E20" s="54" t="str">
        <f t="shared" si="3"/>
        <v/>
      </c>
      <c r="F20" s="54" t="str">
        <f t="shared" si="3"/>
        <v/>
      </c>
      <c r="G20" s="54" t="str">
        <f t="shared" si="3"/>
        <v/>
      </c>
      <c r="H20" s="9"/>
      <c r="I20" s="11"/>
      <c r="J20" s="37" t="str">
        <f t="shared" si="5"/>
        <v>X</v>
      </c>
      <c r="K20" s="61" t="s">
        <v>63</v>
      </c>
      <c r="L20" s="45" t="s">
        <v>70</v>
      </c>
      <c r="M20" s="46"/>
      <c r="N20" s="11"/>
      <c r="O20" s="47"/>
      <c r="P20" s="11"/>
      <c r="Q20" s="48"/>
      <c r="R20" s="11"/>
      <c r="S20" s="45"/>
      <c r="T20" s="53"/>
      <c r="W20" s="10" t="s">
        <v>7</v>
      </c>
      <c r="X20" s="24">
        <f t="shared" si="4"/>
        <v>0</v>
      </c>
    </row>
    <row r="21" spans="1:24" s="10" customFormat="1" ht="20.25" customHeight="1" x14ac:dyDescent="0.2">
      <c r="A21" s="9"/>
      <c r="B21" s="51" t="str">
        <f t="shared" si="0"/>
        <v>Weizenpuder</v>
      </c>
      <c r="C21" s="57">
        <f t="shared" si="1"/>
        <v>0.9</v>
      </c>
      <c r="D21" s="55" t="str">
        <f t="shared" si="2"/>
        <v>kg</v>
      </c>
      <c r="E21" s="54">
        <f t="shared" si="3"/>
        <v>9.0000000000000011E-2</v>
      </c>
      <c r="F21" s="54">
        <f t="shared" si="3"/>
        <v>0.18000000000000002</v>
      </c>
      <c r="G21" s="54">
        <f t="shared" si="3"/>
        <v>0.27</v>
      </c>
      <c r="H21" s="9"/>
      <c r="I21" s="11"/>
      <c r="J21" s="37" t="str">
        <f>IF(L21&lt;&gt;"","X","")</f>
        <v>X</v>
      </c>
      <c r="K21" s="61" t="s">
        <v>63</v>
      </c>
      <c r="L21" s="45" t="s">
        <v>71</v>
      </c>
      <c r="M21" s="46">
        <v>0.9</v>
      </c>
      <c r="N21" s="11"/>
      <c r="O21" s="47" t="s">
        <v>7</v>
      </c>
      <c r="P21" s="11"/>
      <c r="Q21" s="48"/>
      <c r="R21" s="11"/>
      <c r="S21" s="45"/>
      <c r="T21" s="53"/>
      <c r="W21" s="10" t="s">
        <v>7</v>
      </c>
      <c r="X21" s="24">
        <f t="shared" si="4"/>
        <v>0.9</v>
      </c>
    </row>
    <row r="22" spans="1:24" s="10" customFormat="1" ht="20.25" customHeight="1" x14ac:dyDescent="0.2">
      <c r="A22" s="9"/>
      <c r="B22" s="56" t="str">
        <f t="shared" si="0"/>
        <v>Weizenquellstärke Toogel</v>
      </c>
      <c r="C22" s="57">
        <f t="shared" ref="C22:C29" si="6">IF(AND(L22&lt;&gt;"",M22&lt;&gt;""),M22,"")</f>
        <v>1</v>
      </c>
      <c r="D22" s="55" t="str">
        <f t="shared" ref="D22:D29" si="7">IF(AND(O22&lt;&gt;"",M22&lt;&gt;""),$O22,"")</f>
        <v>kg</v>
      </c>
      <c r="E22" s="54">
        <f t="shared" si="3"/>
        <v>0.1</v>
      </c>
      <c r="F22" s="54">
        <f t="shared" si="3"/>
        <v>0.2</v>
      </c>
      <c r="G22" s="54">
        <f t="shared" si="3"/>
        <v>0.3</v>
      </c>
      <c r="H22" s="9"/>
      <c r="I22" s="11"/>
      <c r="J22" s="37" t="str">
        <f t="shared" si="5"/>
        <v>X</v>
      </c>
      <c r="K22" s="61" t="s">
        <v>63</v>
      </c>
      <c r="L22" s="45" t="s">
        <v>72</v>
      </c>
      <c r="M22" s="46">
        <v>1</v>
      </c>
      <c r="N22" s="11"/>
      <c r="O22" s="47" t="s">
        <v>7</v>
      </c>
      <c r="P22" s="11"/>
      <c r="Q22" s="48"/>
      <c r="R22" s="11"/>
      <c r="S22" s="45"/>
      <c r="T22" s="53"/>
      <c r="W22" s="10" t="s">
        <v>7</v>
      </c>
      <c r="X22" s="24">
        <f t="shared" si="4"/>
        <v>1</v>
      </c>
    </row>
    <row r="23" spans="1:24" s="10" customFormat="1" ht="20.25" customHeight="1" x14ac:dyDescent="0.2">
      <c r="A23" s="9"/>
      <c r="B23" s="51" t="str">
        <f t="shared" si="0"/>
        <v>Weizenmehl Type 405</v>
      </c>
      <c r="C23" s="57">
        <f t="shared" si="6"/>
        <v>8</v>
      </c>
      <c r="D23" s="55" t="str">
        <f t="shared" si="7"/>
        <v>kg</v>
      </c>
      <c r="E23" s="54">
        <f t="shared" si="3"/>
        <v>0.8</v>
      </c>
      <c r="F23" s="54">
        <f t="shared" si="3"/>
        <v>1.6</v>
      </c>
      <c r="G23" s="54">
        <f t="shared" si="3"/>
        <v>2.4</v>
      </c>
      <c r="H23" s="9"/>
      <c r="I23" s="11"/>
      <c r="J23" s="37" t="str">
        <f t="shared" si="5"/>
        <v>X</v>
      </c>
      <c r="K23" s="61" t="s">
        <v>63</v>
      </c>
      <c r="L23" s="45" t="s">
        <v>77</v>
      </c>
      <c r="M23" s="46">
        <v>8</v>
      </c>
      <c r="N23" s="11"/>
      <c r="O23" s="47" t="s">
        <v>7</v>
      </c>
      <c r="P23" s="11"/>
      <c r="Q23" s="48"/>
      <c r="R23" s="11"/>
      <c r="S23" s="45"/>
      <c r="T23" s="53"/>
      <c r="W23" s="10" t="s">
        <v>7</v>
      </c>
      <c r="X23" s="24">
        <f t="shared" si="4"/>
        <v>8</v>
      </c>
    </row>
    <row r="24" spans="1:24" s="10" customFormat="1" ht="20.25" customHeight="1" x14ac:dyDescent="0.2">
      <c r="A24" s="9"/>
      <c r="B24" s="51" t="str">
        <f t="shared" si="0"/>
        <v>Muffin-Backpulver (Sekowa)</v>
      </c>
      <c r="C24" s="57">
        <f t="shared" si="6"/>
        <v>0.8</v>
      </c>
      <c r="D24" s="55" t="str">
        <f t="shared" si="7"/>
        <v>kg</v>
      </c>
      <c r="E24" s="54">
        <f t="shared" si="3"/>
        <v>8.0000000000000016E-2</v>
      </c>
      <c r="F24" s="54">
        <f t="shared" si="3"/>
        <v>0.16000000000000003</v>
      </c>
      <c r="G24" s="54">
        <f t="shared" si="3"/>
        <v>0.24</v>
      </c>
      <c r="H24" s="9"/>
      <c r="I24" s="11"/>
      <c r="J24" s="37" t="str">
        <f t="shared" si="5"/>
        <v>X</v>
      </c>
      <c r="K24" s="61" t="s">
        <v>63</v>
      </c>
      <c r="L24" s="45" t="s">
        <v>78</v>
      </c>
      <c r="M24" s="46">
        <v>0.8</v>
      </c>
      <c r="N24" s="11"/>
      <c r="O24" s="47" t="s">
        <v>7</v>
      </c>
      <c r="P24" s="11"/>
      <c r="Q24" s="48"/>
      <c r="R24" s="11"/>
      <c r="S24" s="45"/>
      <c r="T24" s="53"/>
      <c r="W24" s="10" t="s">
        <v>7</v>
      </c>
      <c r="X24" s="24">
        <f t="shared" si="4"/>
        <v>0.8</v>
      </c>
    </row>
    <row r="25" spans="1:24" s="10" customFormat="1" ht="20.25" customHeight="1" x14ac:dyDescent="0.2">
      <c r="A25" s="9"/>
      <c r="B25" s="51" t="str">
        <f t="shared" si="0"/>
        <v>-</v>
      </c>
      <c r="C25" s="57" t="str">
        <f t="shared" si="6"/>
        <v/>
      </c>
      <c r="D25" s="55" t="str">
        <f t="shared" si="7"/>
        <v/>
      </c>
      <c r="E25" s="54" t="str">
        <f t="shared" si="3"/>
        <v/>
      </c>
      <c r="F25" s="54" t="str">
        <f t="shared" si="3"/>
        <v/>
      </c>
      <c r="G25" s="54" t="str">
        <f t="shared" si="3"/>
        <v/>
      </c>
      <c r="H25" s="9"/>
      <c r="I25" s="11"/>
      <c r="J25" s="37" t="str">
        <f t="shared" si="5"/>
        <v>X</v>
      </c>
      <c r="K25" s="61" t="s">
        <v>63</v>
      </c>
      <c r="L25" s="45" t="s">
        <v>70</v>
      </c>
      <c r="M25" s="46"/>
      <c r="N25" s="11"/>
      <c r="O25" s="47"/>
      <c r="P25" s="11"/>
      <c r="Q25" s="48"/>
      <c r="R25" s="11"/>
      <c r="S25" s="45"/>
      <c r="T25" s="53"/>
      <c r="W25" s="10" t="s">
        <v>7</v>
      </c>
      <c r="X25" s="24">
        <f t="shared" si="4"/>
        <v>0</v>
      </c>
    </row>
    <row r="26" spans="1:24" s="10" customFormat="1" ht="20.25" customHeight="1" x14ac:dyDescent="0.2">
      <c r="A26" s="9"/>
      <c r="B26" s="51" t="str">
        <f t="shared" si="0"/>
        <v>-</v>
      </c>
      <c r="C26" s="57" t="str">
        <f t="shared" si="6"/>
        <v/>
      </c>
      <c r="D26" s="55" t="str">
        <f t="shared" si="7"/>
        <v/>
      </c>
      <c r="E26" s="54" t="str">
        <f t="shared" si="3"/>
        <v/>
      </c>
      <c r="F26" s="54" t="str">
        <f t="shared" si="3"/>
        <v/>
      </c>
      <c r="G26" s="54" t="str">
        <f t="shared" si="3"/>
        <v/>
      </c>
      <c r="H26" s="9"/>
      <c r="I26" s="11"/>
      <c r="J26" s="37" t="str">
        <f>IF(L26&lt;&gt;"","X","")</f>
        <v>X</v>
      </c>
      <c r="K26" s="61" t="s">
        <v>63</v>
      </c>
      <c r="L26" s="45" t="s">
        <v>70</v>
      </c>
      <c r="M26" s="46"/>
      <c r="N26" s="11"/>
      <c r="O26" s="47"/>
      <c r="P26" s="11"/>
      <c r="Q26" s="48"/>
      <c r="R26" s="11"/>
      <c r="S26" s="45"/>
      <c r="T26" s="53"/>
      <c r="W26" s="10" t="s">
        <v>7</v>
      </c>
      <c r="X26" s="24">
        <f>IF(AND(Q26&lt;&gt;"o",Q26&lt;&gt;"o2",Q26&lt;&gt;"o3"),M26,0)</f>
        <v>0</v>
      </c>
    </row>
    <row r="27" spans="1:24" s="10" customFormat="1" ht="20.25" customHeight="1" x14ac:dyDescent="0.2">
      <c r="A27" s="9"/>
      <c r="B27" s="51" t="str">
        <f t="shared" si="0"/>
        <v>Für dunkle Rührmasse noch dazu</v>
      </c>
      <c r="C27" s="57" t="str">
        <f t="shared" si="6"/>
        <v/>
      </c>
      <c r="D27" s="55" t="str">
        <f t="shared" si="7"/>
        <v/>
      </c>
      <c r="E27" s="54" t="str">
        <f t="shared" si="3"/>
        <v/>
      </c>
      <c r="F27" s="54" t="str">
        <f t="shared" si="3"/>
        <v/>
      </c>
      <c r="G27" s="54" t="str">
        <f t="shared" si="3"/>
        <v/>
      </c>
      <c r="H27" s="9"/>
      <c r="I27" s="11"/>
      <c r="J27" s="37" t="str">
        <f>IF(L27&lt;&gt;"","X","")</f>
        <v>X</v>
      </c>
      <c r="K27" s="61" t="s">
        <v>63</v>
      </c>
      <c r="L27" s="45" t="s">
        <v>73</v>
      </c>
      <c r="M27" s="46"/>
      <c r="N27" s="11"/>
      <c r="O27" s="47"/>
      <c r="P27" s="11"/>
      <c r="Q27" s="48" t="s">
        <v>74</v>
      </c>
      <c r="R27" s="11"/>
      <c r="S27" s="45"/>
      <c r="T27" s="53"/>
      <c r="W27" s="10" t="s">
        <v>7</v>
      </c>
      <c r="X27" s="24">
        <f t="shared" ref="X27:X43" si="8">IF(AND(Q27&lt;&gt;"o",Q27&lt;&gt;"o2",Q27&lt;&gt;"o3"),M27,0)</f>
        <v>0</v>
      </c>
    </row>
    <row r="28" spans="1:24" s="10" customFormat="1" ht="20.25" customHeight="1" x14ac:dyDescent="0.2">
      <c r="A28" s="9"/>
      <c r="B28" s="51" t="str">
        <f t="shared" si="0"/>
        <v>Kakaopulver</v>
      </c>
      <c r="C28" s="57">
        <f t="shared" si="6"/>
        <v>0.45</v>
      </c>
      <c r="D28" s="55" t="str">
        <f t="shared" si="7"/>
        <v/>
      </c>
      <c r="E28" s="54">
        <f t="shared" si="3"/>
        <v>4.5000000000000005E-2</v>
      </c>
      <c r="F28" s="54">
        <f t="shared" si="3"/>
        <v>9.0000000000000011E-2</v>
      </c>
      <c r="G28" s="54">
        <f t="shared" si="3"/>
        <v>0.13500000000000001</v>
      </c>
      <c r="H28" s="9"/>
      <c r="I28" s="11"/>
      <c r="J28" s="37" t="str">
        <f>IF(L28&lt;&gt;"","X","")</f>
        <v>X</v>
      </c>
      <c r="K28" s="61" t="s">
        <v>63</v>
      </c>
      <c r="L28" s="45" t="s">
        <v>75</v>
      </c>
      <c r="M28" s="46">
        <v>0.45</v>
      </c>
      <c r="N28" s="11"/>
      <c r="O28" s="47"/>
      <c r="P28" s="11"/>
      <c r="Q28" s="48" t="s">
        <v>74</v>
      </c>
      <c r="R28" s="11"/>
      <c r="S28" s="45"/>
      <c r="T28" s="53"/>
      <c r="W28" s="10" t="s">
        <v>7</v>
      </c>
      <c r="X28" s="24">
        <f t="shared" si="8"/>
        <v>0</v>
      </c>
    </row>
    <row r="29" spans="1:24" s="10" customFormat="1" ht="20.25" customHeight="1" x14ac:dyDescent="0.2">
      <c r="A29" s="9"/>
      <c r="B29" s="51" t="str">
        <f t="shared" si="0"/>
        <v>Wasser</v>
      </c>
      <c r="C29" s="57">
        <f t="shared" si="6"/>
        <v>0.9</v>
      </c>
      <c r="D29" s="55" t="str">
        <f t="shared" si="7"/>
        <v/>
      </c>
      <c r="E29" s="54">
        <f t="shared" si="3"/>
        <v>9.0000000000000011E-2</v>
      </c>
      <c r="F29" s="54">
        <f t="shared" si="3"/>
        <v>0.18000000000000002</v>
      </c>
      <c r="G29" s="54">
        <f t="shared" si="3"/>
        <v>0.27</v>
      </c>
      <c r="H29" s="9"/>
      <c r="I29" s="11"/>
      <c r="J29" s="37" t="str">
        <f>IF(L29&lt;&gt;"","X","")</f>
        <v>X</v>
      </c>
      <c r="K29" s="61" t="s">
        <v>63</v>
      </c>
      <c r="L29" s="45" t="s">
        <v>76</v>
      </c>
      <c r="M29" s="46">
        <v>0.9</v>
      </c>
      <c r="N29" s="11"/>
      <c r="O29" s="47"/>
      <c r="P29" s="11"/>
      <c r="Q29" s="48" t="s">
        <v>74</v>
      </c>
      <c r="R29" s="11"/>
      <c r="S29" s="45"/>
      <c r="T29" s="53"/>
      <c r="W29" s="10" t="s">
        <v>7</v>
      </c>
      <c r="X29" s="24">
        <f t="shared" si="8"/>
        <v>0</v>
      </c>
    </row>
    <row r="30" spans="1:24" s="10" customFormat="1" ht="20.25" hidden="1" customHeight="1" x14ac:dyDescent="0.2">
      <c r="A30" s="9"/>
      <c r="B30" s="51" t="str">
        <f>IF(L30="","",IF(OR(Q30="U",Q30="O2"),"     "&amp;L30,IF(OR(Q30="U2",Q30="O3"),"         "&amp;L30,IF(Q30="U3","            "&amp;L30,L30))))</f>
        <v/>
      </c>
      <c r="C30" s="57" t="str">
        <f>IF(AND(L30&lt;&gt;"",M30&lt;&gt;""),M30,"")</f>
        <v/>
      </c>
      <c r="D30" s="55" t="str">
        <f>IF(AND(O30&lt;&gt;"",M30&lt;&gt;""),$O30,"")</f>
        <v/>
      </c>
      <c r="E30" s="54" t="str">
        <f t="shared" si="3"/>
        <v/>
      </c>
      <c r="F30" s="54" t="str">
        <f t="shared" si="3"/>
        <v/>
      </c>
      <c r="G30" s="54" t="str">
        <f t="shared" si="3"/>
        <v/>
      </c>
      <c r="H30" s="9"/>
      <c r="I30" s="11"/>
      <c r="J30" s="37" t="str">
        <f>IF(L30&lt;&gt;"","X","")</f>
        <v/>
      </c>
      <c r="K30" s="61" t="s">
        <v>63</v>
      </c>
      <c r="L30" s="45"/>
      <c r="M30" s="46"/>
      <c r="N30" s="11"/>
      <c r="O30" s="47"/>
      <c r="P30" s="11"/>
      <c r="Q30" s="48"/>
      <c r="R30" s="11"/>
      <c r="S30" s="45"/>
      <c r="T30" s="53"/>
      <c r="W30" s="10" t="s">
        <v>7</v>
      </c>
      <c r="X30" s="24">
        <f>IF(AND(Q30&lt;&gt;"o",Q30&lt;&gt;"o2",Q30&lt;&gt;"o3"),M30,0)</f>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42072.56479074074</v>
      </c>
      <c r="C46" s="16">
        <f>IF(O46&gt;0,"",X46)</f>
        <v>35.099999999999994</v>
      </c>
      <c r="D46" s="70"/>
      <c r="E46" s="72">
        <f>IF($O$46&gt;0,"-----",IF($L$5&lt;&gt;"",$L$5*E10,E10*$C$46))</f>
        <v>3.51</v>
      </c>
      <c r="F46" s="72">
        <f>IF($O$46&gt;0,"-----",IF($L$5&lt;&gt;"",$L$5*F10,F10*$C$46))</f>
        <v>7.02</v>
      </c>
      <c r="G46" s="72">
        <f>IF($O$46&gt;0,"-----",IF($L$5&lt;&gt;"",$L$5*G10,G10*$C$46))</f>
        <v>10.529999999999998</v>
      </c>
      <c r="H46"/>
      <c r="I46" s="4"/>
      <c r="J46" s="38" t="s">
        <v>30</v>
      </c>
      <c r="K46" s="14"/>
      <c r="L46" s="14"/>
      <c r="M46" s="14"/>
      <c r="N46" s="14"/>
      <c r="O46" s="76">
        <f>COUNTIF(O12:O43,"=St.")</f>
        <v>0</v>
      </c>
      <c r="P46" s="14"/>
      <c r="Q46" s="14"/>
      <c r="R46" s="2"/>
      <c r="X46" s="25">
        <f>SUM(X11:X45)</f>
        <v>35.099999999999994</v>
      </c>
    </row>
    <row r="47" spans="1:39" ht="0.75" hidden="1" customHeight="1" x14ac:dyDescent="0.2">
      <c r="A47"/>
      <c r="B47" s="15"/>
      <c r="C47" s="17"/>
      <c r="D47" s="17"/>
      <c r="E47" s="18">
        <f>IF($L$5&lt;&gt;"",E10*$L$5/$C$46,E10)</f>
        <v>0.1</v>
      </c>
      <c r="F47" s="18">
        <f>IF($L$5&lt;&gt;"",F10*$L$5/$C$46,F10)</f>
        <v>0.2</v>
      </c>
      <c r="G47" s="18">
        <f>IF($L$5&lt;&gt;"",G10*$L$5/$C$46,G10)</f>
        <v>0.3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74.75" customHeight="1" x14ac:dyDescent="0.25">
      <c r="A54" s="23"/>
      <c r="B54" s="87" t="s">
        <v>84</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3" t="s">
        <v>82</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31:T44 S31:S43 J7:K18 L12:N18 S12:T30 P12:Q43 J19: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9 O30:O43">
      <formula1>"kg,ltr,St."</formula1>
    </dataValidation>
    <dataValidation type="list" allowBlank="1" showInputMessage="1" showErrorMessage="1" sqref="Q12:Q29 Q30: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2015-03-09T12:33:23Z</dcterms:modified>
</cp:coreProperties>
</file>