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Korrektur Matthias\"/>
    </mc:Choice>
  </mc:AlternateContent>
  <bookViews>
    <workbookView xWindow="187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75" i="2" s="1"/>
  <c r="J79" i="2" s="1"/>
  <c r="J95" i="2"/>
  <c r="J94" i="2"/>
  <c r="J93" i="2"/>
  <c r="J92" i="2"/>
  <c r="J114" i="2"/>
  <c r="J113" i="2"/>
  <c r="J112" i="2"/>
  <c r="J111" i="2"/>
  <c r="J110" i="2" s="1"/>
  <c r="J115" i="2" s="1"/>
  <c r="J108" i="2"/>
  <c r="J107" i="2"/>
  <c r="J109" i="2" s="1"/>
  <c r="J105" i="2"/>
  <c r="J104" i="2"/>
  <c r="J103" i="2"/>
  <c r="J102" i="2"/>
  <c r="J99" i="2"/>
  <c r="J98" i="2"/>
  <c r="J97" i="2" s="1"/>
  <c r="J100" i="2" s="1"/>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101" i="2" l="1"/>
  <c r="J106" i="2" s="1"/>
  <c r="J91" i="2"/>
  <c r="J96" i="2" s="1"/>
  <c r="J66" i="2"/>
  <c r="J69" i="2" s="1"/>
  <c r="E13" i="2"/>
  <c r="J86" i="2"/>
  <c r="J90" i="2" s="1"/>
  <c r="J80" i="2"/>
  <c r="J85" i="2" s="1"/>
  <c r="F42" i="2"/>
  <c r="E37" i="2"/>
  <c r="E41" i="2"/>
  <c r="G39" i="2"/>
  <c r="F22" i="2"/>
  <c r="G43" i="2"/>
  <c r="F38" i="2"/>
  <c r="X46" i="2"/>
  <c r="C46" i="2" s="1"/>
  <c r="F46" i="2" s="1"/>
  <c r="F34" i="2"/>
  <c r="G31" i="2"/>
  <c r="E29" i="2"/>
  <c r="F26" i="2"/>
  <c r="G23" i="2"/>
  <c r="F20" i="2"/>
  <c r="F16" i="2"/>
  <c r="E4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G46"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<sst xmlns="http://schemas.openxmlformats.org/spreadsheetml/2006/main" count="169" uniqueCount="79">
  <si>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</si>
  <si>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</si>
  <si>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</si>
  <si>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</si>
  <si>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</si>
  <si>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</si>
  <si>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</si>
  <si>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</si>
  <si>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</si>
  <si>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</si>
  <si>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</si>
  <si>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</si>
  <si>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</si>
  <si>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</si>
  <si>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</si>
  <si>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</si>
  <si>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</si>
  <si>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</si>
  <si>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</si>
  <si>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</si>
  <si>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</si>
  <si>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</si>
  <si>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</si>
  <si>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</si>
  <si>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</si>
  <si>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</si>
  <si>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</si>
  <si>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</si>
  <si>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</si>
  <si>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</si>
  <si>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</si>
  <si>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</si>
  <si>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</si>
  <si>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</si>
  <si>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</si>
  <si>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</si>
  <si>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</si>
  <si>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</si>
  <si>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</si>
  <si>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</si>
  <si>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</si>
  <si>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</si>
  <si>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</si>
  <si>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</si>
  <si>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</si>
  <si>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</si>
  <si>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</si>
  <si>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</si>
  <si>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</si>
  <si>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</si>
  <si>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</si>
  <si>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</si>
  <si>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</si>
  <si>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</si>
  <si>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</si>
  <si>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</si>
  <si>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</si>
  <si>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</si>
  <si>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</si>
  <si>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</si>
  <si>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</si>
  <si>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</si>
  <si>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</si>
  <si>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</si>
  <si>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</si>
  <si>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</si>
  <si>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Puderzucker</t>
  </si>
  <si>
    <t>Weizenmehl Type 550</t>
  </si>
  <si>
    <t>Weizenstärke</t>
  </si>
  <si>
    <t>Milchpulver</t>
  </si>
  <si>
    <t>Tortenboden-Super</t>
  </si>
  <si>
    <t>Vollei frisch aufgeschlagen</t>
  </si>
  <si>
    <t>Kakao fettarm</t>
  </si>
  <si>
    <t>Wasser</t>
  </si>
  <si>
    <t>-</t>
  </si>
  <si>
    <t>Butter flüssig</t>
  </si>
  <si>
    <t>Wiener Masse, dunkel</t>
  </si>
  <si>
    <t>für locker-leichte Böden im All-In-Verfahren</t>
  </si>
  <si>
    <t>Rührzeit je nach Rührmaschine, Aufschlagvolumen 330 - 350.
Nach dem Aufschlagen die erwärmte Butter unterziehen. 
Bei 190°C ca. 30 Minuten backen.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</si>
</sst>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25" fillId="0" borderId="3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6"/>
      <c r="C3" s="93" t="s">
        <v>76</v>
      </c>
      <c r="D3" s="94"/>
      <c r="E3" s="94"/>
      <c r="F3" s="94"/>
      <c r="G3" s="95"/>
      <c r="L3" s="82" t="s">
        <v>32</v>
      </c>
      <c r="M3" s="82"/>
      <c r="O3" s="75">
        <v>10</v>
      </c>
      <c r="Q3" s="35" t="s">
        <v>35</v>
      </c>
    </row>
    <row r="4" spans="1:24" ht="5.25" customHeight="1" x14ac:dyDescent="0.2">
      <c r="A4" s="36"/>
      <c r="B4" s="96"/>
    </row>
    <row r="5" spans="1:24" ht="24.75" customHeight="1" x14ac:dyDescent="0.2">
      <c r="A5" s="36"/>
      <c r="B5" s="96"/>
      <c r="C5" s="97" t="s">
        <v>77</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Puderzucker</v>
      </c>
      <c r="C12" s="57">
        <f t="shared" ref="C12:C20" si="1">IF(AND(L12&lt;&gt;"",M12&lt;&gt;""),M12,"")</f>
        <v>0.15</v>
      </c>
      <c r="D12" s="55" t="str">
        <f t="shared" ref="D12:D20" si="2">IF(AND(O12&lt;&gt;"",M12&lt;&gt;""),$O12,"")</f>
        <v>kg</v>
      </c>
      <c r="E12" s="54">
        <f t="shared" ref="E12:G21" si="3">IF(AND($L$5&gt;0,$O$46&gt;0),"-----",IF($C12&lt;&gt;"",IF($M12&lt;$O$3,$C12*E$47,ROUND($C12*E$47,2)),""))</f>
        <v>0.15</v>
      </c>
      <c r="F12" s="54">
        <f t="shared" si="3"/>
        <v>0.3</v>
      </c>
      <c r="G12" s="54">
        <f t="shared" si="3"/>
        <v>0.44999999999999996</v>
      </c>
      <c r="H12" s="9"/>
      <c r="I12" s="11"/>
      <c r="J12" s="37" t="str">
        <f>IF(L12&lt;&gt;"","X","")</f>
        <v>X</v>
      </c>
      <c r="K12" s="61" t="s">
        <v>63</v>
      </c>
      <c r="L12" s="45" t="s">
        <v>66</v>
      </c>
      <c r="M12" s="46">
        <v>0.15</v>
      </c>
      <c r="N12" s="11"/>
      <c r="O12" s="47" t="s">
        <v>7</v>
      </c>
      <c r="P12" s="11"/>
      <c r="Q12" s="48"/>
      <c r="R12" s="11"/>
      <c r="S12" s="45"/>
      <c r="T12" s="53"/>
      <c r="W12" s="10" t="s">
        <v>7</v>
      </c>
      <c r="X12" s="24">
        <f t="shared" ref="X12:X25" si="4">IF(AND(Q12&lt;&gt;"o",Q12&lt;&gt;"o2",Q12&lt;&gt;"o3"),M12,0)</f>
        <v>0.15</v>
      </c>
    </row>
    <row r="13" spans="1:24" s="10" customFormat="1" ht="20.25" customHeight="1" x14ac:dyDescent="0.2">
      <c r="A13" s="9"/>
      <c r="B13" s="51" t="str">
        <f t="shared" si="0"/>
        <v>Weizenmehl Type 550</v>
      </c>
      <c r="C13" s="57">
        <f t="shared" si="1"/>
        <v>0.08</v>
      </c>
      <c r="D13" s="55" t="str">
        <f t="shared" si="2"/>
        <v>kg</v>
      </c>
      <c r="E13" s="54">
        <f t="shared" si="3"/>
        <v>0.08</v>
      </c>
      <c r="F13" s="54">
        <f t="shared" si="3"/>
        <v>0.16</v>
      </c>
      <c r="G13" s="54">
        <f t="shared" si="3"/>
        <v>0.24</v>
      </c>
      <c r="H13" s="9"/>
      <c r="I13" s="11"/>
      <c r="J13" s="37" t="str">
        <f t="shared" ref="J13:J43" si="5">IF(L13&lt;&gt;"","X","")</f>
        <v>X</v>
      </c>
      <c r="K13" s="61" t="s">
        <v>63</v>
      </c>
      <c r="L13" s="45" t="s">
        <v>67</v>
      </c>
      <c r="M13" s="46">
        <v>0.08</v>
      </c>
      <c r="N13" s="11"/>
      <c r="O13" s="47" t="s">
        <v>7</v>
      </c>
      <c r="P13" s="11"/>
      <c r="Q13" s="48"/>
      <c r="R13" s="11"/>
      <c r="S13" s="45"/>
      <c r="T13" s="53"/>
      <c r="W13" s="10" t="s">
        <v>7</v>
      </c>
      <c r="X13" s="24">
        <f t="shared" si="4"/>
        <v>0.08</v>
      </c>
    </row>
    <row r="14" spans="1:24" s="10" customFormat="1" ht="20.25" customHeight="1" x14ac:dyDescent="0.2">
      <c r="A14" s="9"/>
      <c r="B14" s="51" t="str">
        <f t="shared" si="0"/>
        <v>Weizenstärke</v>
      </c>
      <c r="C14" s="57">
        <f t="shared" si="1"/>
        <v>6.5000000000000002E-2</v>
      </c>
      <c r="D14" s="55" t="str">
        <f t="shared" si="2"/>
        <v>kg</v>
      </c>
      <c r="E14" s="54">
        <f t="shared" si="3"/>
        <v>6.5000000000000002E-2</v>
      </c>
      <c r="F14" s="54">
        <f t="shared" si="3"/>
        <v>0.13</v>
      </c>
      <c r="G14" s="54">
        <f t="shared" si="3"/>
        <v>0.19500000000000001</v>
      </c>
      <c r="H14" s="9"/>
      <c r="I14" s="11"/>
      <c r="J14" s="37" t="str">
        <f t="shared" si="5"/>
        <v>X</v>
      </c>
      <c r="K14" s="61" t="s">
        <v>63</v>
      </c>
      <c r="L14" s="45" t="s">
        <v>68</v>
      </c>
      <c r="M14" s="46">
        <v>6.5000000000000002E-2</v>
      </c>
      <c r="N14" s="11"/>
      <c r="O14" s="47" t="s">
        <v>7</v>
      </c>
      <c r="P14" s="11"/>
      <c r="Q14" s="48"/>
      <c r="R14" s="11"/>
      <c r="S14" s="45"/>
      <c r="T14" s="53"/>
      <c r="W14" s="10" t="s">
        <v>7</v>
      </c>
      <c r="X14" s="24">
        <f t="shared" si="4"/>
        <v>6.5000000000000002E-2</v>
      </c>
    </row>
    <row r="15" spans="1:24" s="10" customFormat="1" ht="20.25" customHeight="1" x14ac:dyDescent="0.2">
      <c r="A15" s="9"/>
      <c r="B15" s="51" t="str">
        <f t="shared" si="0"/>
        <v>Milchpulver</v>
      </c>
      <c r="C15" s="57">
        <f t="shared" si="1"/>
        <v>2.5000000000000001E-2</v>
      </c>
      <c r="D15" s="55" t="str">
        <f t="shared" si="2"/>
        <v>kg</v>
      </c>
      <c r="E15" s="54">
        <f t="shared" si="3"/>
        <v>2.5000000000000001E-2</v>
      </c>
      <c r="F15" s="54">
        <f t="shared" si="3"/>
        <v>0.05</v>
      </c>
      <c r="G15" s="54">
        <f t="shared" si="3"/>
        <v>7.5000000000000011E-2</v>
      </c>
      <c r="H15" s="9"/>
      <c r="I15" s="11"/>
      <c r="J15" s="37" t="str">
        <f t="shared" si="5"/>
        <v>X</v>
      </c>
      <c r="K15" s="61" t="s">
        <v>63</v>
      </c>
      <c r="L15" s="45" t="s">
        <v>69</v>
      </c>
      <c r="M15" s="46">
        <v>2.5000000000000001E-2</v>
      </c>
      <c r="N15" s="11"/>
      <c r="O15" s="47" t="s">
        <v>7</v>
      </c>
      <c r="P15" s="11"/>
      <c r="Q15" s="48"/>
      <c r="R15" s="11"/>
      <c r="S15" s="45"/>
      <c r="T15" s="53"/>
      <c r="W15" s="10" t="s">
        <v>7</v>
      </c>
      <c r="X15" s="24">
        <f t="shared" si="4"/>
        <v>2.5000000000000001E-2</v>
      </c>
    </row>
    <row r="16" spans="1:24" s="10" customFormat="1" ht="20.25" customHeight="1" x14ac:dyDescent="0.2">
      <c r="A16" s="9"/>
      <c r="B16" s="51" t="str">
        <f t="shared" si="0"/>
        <v>Tortenboden-Super</v>
      </c>
      <c r="C16" s="57">
        <f t="shared" si="1"/>
        <v>0.06</v>
      </c>
      <c r="D16" s="55" t="str">
        <f t="shared" si="2"/>
        <v>kg</v>
      </c>
      <c r="E16" s="54">
        <f t="shared" si="3"/>
        <v>0.06</v>
      </c>
      <c r="F16" s="54">
        <f t="shared" si="3"/>
        <v>0.12</v>
      </c>
      <c r="G16" s="54">
        <f t="shared" si="3"/>
        <v>0.18</v>
      </c>
      <c r="H16" s="9"/>
      <c r="I16" s="11"/>
      <c r="J16" s="37" t="str">
        <f t="shared" si="5"/>
        <v>X</v>
      </c>
      <c r="K16" s="61" t="s">
        <v>63</v>
      </c>
      <c r="L16" s="45" t="s">
        <v>70</v>
      </c>
      <c r="M16" s="46">
        <v>0.06</v>
      </c>
      <c r="N16" s="11"/>
      <c r="O16" s="47" t="s">
        <v>7</v>
      </c>
      <c r="P16" s="11"/>
      <c r="Q16" s="48"/>
      <c r="R16" s="11"/>
      <c r="S16" s="45"/>
      <c r="T16" s="53"/>
      <c r="W16" s="10" t="s">
        <v>7</v>
      </c>
      <c r="X16" s="24">
        <f t="shared" si="4"/>
        <v>0.06</v>
      </c>
    </row>
    <row r="17" spans="1:24" s="10" customFormat="1" ht="20.25" customHeight="1" x14ac:dyDescent="0.2">
      <c r="A17" s="9"/>
      <c r="B17" s="51" t="str">
        <f t="shared" si="0"/>
        <v>Vollei frisch aufgeschlagen</v>
      </c>
      <c r="C17" s="57">
        <f t="shared" si="1"/>
        <v>0.2</v>
      </c>
      <c r="D17" s="55" t="str">
        <f t="shared" si="2"/>
        <v>kg</v>
      </c>
      <c r="E17" s="54">
        <f t="shared" si="3"/>
        <v>0.2</v>
      </c>
      <c r="F17" s="54">
        <f t="shared" si="3"/>
        <v>0.4</v>
      </c>
      <c r="G17" s="54">
        <f t="shared" si="3"/>
        <v>0.60000000000000009</v>
      </c>
      <c r="H17" s="9"/>
      <c r="I17" s="11"/>
      <c r="J17" s="37" t="str">
        <f t="shared" si="5"/>
        <v>X</v>
      </c>
      <c r="K17" s="61" t="s">
        <v>63</v>
      </c>
      <c r="L17" s="45" t="s">
        <v>71</v>
      </c>
      <c r="M17" s="46">
        <v>0.2</v>
      </c>
      <c r="N17" s="11"/>
      <c r="O17" s="47" t="s">
        <v>7</v>
      </c>
      <c r="P17" s="11"/>
      <c r="Q17" s="48"/>
      <c r="R17" s="11"/>
      <c r="S17" s="45"/>
      <c r="T17" s="53"/>
      <c r="W17" s="10" t="s">
        <v>7</v>
      </c>
      <c r="X17" s="24">
        <f t="shared" si="4"/>
        <v>0.2</v>
      </c>
    </row>
    <row r="18" spans="1:24" s="10" customFormat="1" ht="20.25" customHeight="1" x14ac:dyDescent="0.2">
      <c r="A18" s="9"/>
      <c r="B18" s="51" t="str">
        <f t="shared" si="0"/>
        <v>Kakao fettarm</v>
      </c>
      <c r="C18" s="57">
        <f t="shared" si="1"/>
        <v>0.02</v>
      </c>
      <c r="D18" s="55" t="str">
        <f t="shared" si="2"/>
        <v>kg</v>
      </c>
      <c r="E18" s="54">
        <f t="shared" si="3"/>
        <v>0.02</v>
      </c>
      <c r="F18" s="54">
        <f t="shared" si="3"/>
        <v>0.04</v>
      </c>
      <c r="G18" s="54">
        <f t="shared" si="3"/>
        <v>0.06</v>
      </c>
      <c r="H18" s="9"/>
      <c r="I18" s="11"/>
      <c r="J18" s="37" t="str">
        <f t="shared" si="5"/>
        <v>X</v>
      </c>
      <c r="K18" s="61" t="s">
        <v>63</v>
      </c>
      <c r="L18" s="45" t="s">
        <v>72</v>
      </c>
      <c r="M18" s="46">
        <v>0.02</v>
      </c>
      <c r="N18" s="11"/>
      <c r="O18" s="47" t="s">
        <v>7</v>
      </c>
      <c r="P18" s="11"/>
      <c r="Q18" s="48"/>
      <c r="R18" s="11"/>
      <c r="S18" s="45"/>
      <c r="T18" s="53"/>
      <c r="W18" s="10" t="s">
        <v>7</v>
      </c>
      <c r="X18" s="24">
        <f t="shared" si="4"/>
        <v>0.02</v>
      </c>
    </row>
    <row r="19" spans="1:24" s="10" customFormat="1" ht="20.25" customHeight="1" x14ac:dyDescent="0.2">
      <c r="A19" s="9"/>
      <c r="B19" s="51" t="str">
        <f t="shared" si="0"/>
        <v>Wasser</v>
      </c>
      <c r="C19" s="57">
        <f t="shared" si="1"/>
        <v>7.4999999999999997E-2</v>
      </c>
      <c r="D19" s="55" t="str">
        <f t="shared" si="2"/>
        <v>kg</v>
      </c>
      <c r="E19" s="54">
        <f t="shared" si="3"/>
        <v>7.4999999999999997E-2</v>
      </c>
      <c r="F19" s="54">
        <f t="shared" si="3"/>
        <v>0.15</v>
      </c>
      <c r="G19" s="54">
        <f t="shared" si="3"/>
        <v>0.22499999999999998</v>
      </c>
      <c r="H19" s="9"/>
      <c r="I19" s="11"/>
      <c r="J19" s="37" t="str">
        <f t="shared" si="5"/>
        <v>X</v>
      </c>
      <c r="K19" s="61" t="s">
        <v>63</v>
      </c>
      <c r="L19" s="45" t="s">
        <v>73</v>
      </c>
      <c r="M19" s="46">
        <v>7.4999999999999997E-2</v>
      </c>
      <c r="N19" s="11"/>
      <c r="O19" s="47" t="s">
        <v>7</v>
      </c>
      <c r="P19" s="11"/>
      <c r="Q19" s="48"/>
      <c r="R19" s="11"/>
      <c r="S19" s="45"/>
      <c r="T19" s="53"/>
      <c r="W19" s="10" t="s">
        <v>7</v>
      </c>
      <c r="X19" s="24">
        <f t="shared" si="4"/>
        <v>7.4999999999999997E-2</v>
      </c>
    </row>
    <row r="20" spans="1:24" s="10" customFormat="1" ht="20.25" customHeight="1" x14ac:dyDescent="0.2">
      <c r="A20" s="9"/>
      <c r="B20" s="51" t="str">
        <f t="shared" si="0"/>
        <v>-</v>
      </c>
      <c r="C20" s="57" t="str">
        <f t="shared" si="1"/>
        <v/>
      </c>
      <c r="D20" s="55" t="str">
        <f t="shared" si="2"/>
        <v/>
      </c>
      <c r="E20" s="54" t="str">
        <f t="shared" si="3"/>
        <v/>
      </c>
      <c r="F20" s="54" t="str">
        <f t="shared" si="3"/>
        <v/>
      </c>
      <c r="G20" s="54" t="str">
        <f t="shared" si="3"/>
        <v/>
      </c>
      <c r="H20" s="9"/>
      <c r="I20" s="11"/>
      <c r="J20" s="37" t="str">
        <f>IF(L20&lt;&gt;"","X","")</f>
        <v>X</v>
      </c>
      <c r="K20" s="61" t="s">
        <v>63</v>
      </c>
      <c r="L20" s="45" t="s">
        <v>74</v>
      </c>
      <c r="M20" s="46"/>
      <c r="N20" s="11"/>
      <c r="O20" s="47"/>
      <c r="P20" s="11"/>
      <c r="Q20" s="48"/>
      <c r="R20" s="11"/>
      <c r="S20" s="45"/>
      <c r="T20" s="53"/>
      <c r="W20" s="10" t="s">
        <v>7</v>
      </c>
      <c r="X20" s="24">
        <f t="shared" si="4"/>
        <v>0</v>
      </c>
    </row>
    <row r="21" spans="1:24" s="10" customFormat="1" ht="20.25" customHeight="1" x14ac:dyDescent="0.2">
      <c r="A21" s="9"/>
      <c r="B21" s="56" t="str">
        <f t="shared" si="0"/>
        <v>Butter flüssig</v>
      </c>
      <c r="C21" s="57">
        <f t="shared" ref="C21:C30" si="6">IF(AND(L21&lt;&gt;"",M21&lt;&gt;""),M21,"")</f>
        <v>2.5000000000000001E-2</v>
      </c>
      <c r="D21" s="55" t="str">
        <f t="shared" ref="D21:D30" si="7">IF(AND(O21&lt;&gt;"",M21&lt;&gt;""),$O21,"")</f>
        <v>kg</v>
      </c>
      <c r="E21" s="54">
        <f t="shared" si="3"/>
        <v>2.5000000000000001E-2</v>
      </c>
      <c r="F21" s="54">
        <f t="shared" si="3"/>
        <v>0.05</v>
      </c>
      <c r="G21" s="54">
        <f t="shared" si="3"/>
        <v>7.5000000000000011E-2</v>
      </c>
      <c r="H21" s="9"/>
      <c r="I21" s="11"/>
      <c r="J21" s="37" t="str">
        <f t="shared" si="5"/>
        <v>X</v>
      </c>
      <c r="K21" s="61" t="s">
        <v>63</v>
      </c>
      <c r="L21" s="45" t="s">
        <v>75</v>
      </c>
      <c r="M21" s="46">
        <v>2.5000000000000001E-2</v>
      </c>
      <c r="N21" s="11"/>
      <c r="O21" s="47" t="s">
        <v>7</v>
      </c>
      <c r="P21" s="11"/>
      <c r="Q21" s="48"/>
      <c r="R21" s="11"/>
      <c r="S21" s="45"/>
      <c r="T21" s="53"/>
      <c r="W21" s="10" t="s">
        <v>7</v>
      </c>
      <c r="X21" s="24">
        <f t="shared" si="4"/>
        <v>2.5000000000000001E-2</v>
      </c>
    </row>
    <row r="22" spans="1:24" s="10" customFormat="1" ht="20.25" hidden="1" customHeight="1" x14ac:dyDescent="0.2">
      <c r="A22" s="9"/>
      <c r="B22" s="51" t="str">
        <f t="shared" si="0"/>
        <v/>
      </c>
      <c r="C22" s="57" t="str">
        <f t="shared" si="6"/>
        <v/>
      </c>
      <c r="D22" s="55" t="str">
        <f t="shared" si="7"/>
        <v/>
      </c>
      <c r="E22" s="54" t="str">
        <f>IF(AND($L$5&gt;0,$O$46&gt;0),"-----",IF($C22&lt;&gt;"",IF($M22&lt;$O$3,$C22*E$47,ROUND($C22*E$47,2)),""))</f>
        <v/>
      </c>
      <c r="F22" s="54" t="str">
        <f>IF(AND($L$5&gt;0,$O$46&gt;0),"-----",IF($C22&lt;&gt;"",IF($M22&lt;$O$3,$C22*F$47,ROUND($C22*F$47,2)),""))</f>
        <v/>
      </c>
      <c r="G22" s="54" t="str">
        <f>IF(AND($L$5&gt;0,$O$46&gt;0),"-----",IF($C22&lt;&gt;"",IF($M22&lt;$O$3,$C22*G$47,ROUND($C22*G$47,2)),""))</f>
        <v/>
      </c>
      <c r="H22" s="9"/>
      <c r="I22" s="11"/>
      <c r="J22" s="37" t="str">
        <f t="shared" si="5"/>
        <v/>
      </c>
      <c r="K22" s="61" t="s">
        <v>63</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ref="E23:G43" si="8">IF(AND($L$5&gt;0,$O$46&gt;0),"-----",IF($C23&lt;&gt;"",IF($M23&lt;$O$3,$C23*E$47,ROUND($C23*E$47,2)),""))</f>
        <v/>
      </c>
      <c r="F23" s="54" t="str">
        <f t="shared" si="8"/>
        <v/>
      </c>
      <c r="G23" s="54" t="str">
        <f t="shared" si="8"/>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8"/>
        <v/>
      </c>
      <c r="F24" s="54" t="str">
        <f t="shared" si="8"/>
        <v/>
      </c>
      <c r="G24" s="54" t="str">
        <f t="shared" si="8"/>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42049.989432870374</v>
      </c>
      <c r="C46" s="16">
        <f>IF(O46&gt;0,"",X46)</f>
        <v>0.70000000000000007</v>
      </c>
      <c r="D46" s="70"/>
      <c r="E46" s="72">
        <f>IF($O$46&gt;0,"-----",IF($L$5&lt;&gt;"",$L$5*E10,E10*$C$46))</f>
        <v>0.70000000000000007</v>
      </c>
      <c r="F46" s="72">
        <f>IF($O$46&gt;0,"-----",IF($L$5&lt;&gt;"",$L$5*F10,F10*$C$46))</f>
        <v>1.4000000000000001</v>
      </c>
      <c r="G46" s="72">
        <f>IF($O$46&gt;0,"-----",IF($L$5&lt;&gt;"",$L$5*G10,G10*$C$46))</f>
        <v>2.1</v>
      </c>
      <c r="H46"/>
      <c r="I46" s="4"/>
      <c r="J46" s="38" t="s">
        <v>30</v>
      </c>
      <c r="K46" s="14"/>
      <c r="L46" s="14"/>
      <c r="M46" s="14"/>
      <c r="N46" s="14"/>
      <c r="O46" s="76">
        <f>COUNTIF(O12:O43,"=St.")</f>
        <v>0</v>
      </c>
      <c r="P46" s="14"/>
      <c r="Q46" s="14"/>
      <c r="R46" s="2"/>
      <c r="X46" s="25">
        <f>SUM(X11:X45)</f>
        <v>0.70000000000000007</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57" customHeight="1" x14ac:dyDescent="0.25">
      <c r="A54" s="23"/>
      <c r="B54" s="87" t="s">
        <v>78</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hidden="1" customHeight="1" x14ac:dyDescent="0.25">
      <c r="A80" s="34"/>
      <c r="B80" s="63" t="s">
        <v>18</v>
      </c>
      <c r="C80" s="29"/>
      <c r="D80" s="29"/>
      <c r="E80" s="29"/>
      <c r="F80" s="29"/>
      <c r="G80" s="29"/>
      <c r="H80" s="23"/>
      <c r="I80" s="23"/>
      <c r="J80" s="38" t="str">
        <f>IF(COUNTIF(J81:J84,"X") &gt; 0, "X","")</f>
        <v/>
      </c>
      <c r="K80" s="23"/>
      <c r="L80" s="23"/>
      <c r="M80" s="23"/>
      <c r="N80" s="23"/>
      <c r="O80" s="23"/>
      <c r="P80" s="23"/>
      <c r="Q80" s="23"/>
      <c r="R80" s="23"/>
    </row>
    <row r="81" spans="1:18" s="26" customFormat="1" ht="18.75" hidden="1" customHeight="1" x14ac:dyDescent="0.25">
      <c r="A81" s="34"/>
      <c r="B81" s="33" t="s">
        <v>19</v>
      </c>
      <c r="C81" s="79"/>
      <c r="D81" s="80"/>
      <c r="E81" s="80"/>
      <c r="F81" s="80"/>
      <c r="G81" s="81"/>
      <c r="H81" s="23"/>
      <c r="I81" s="23"/>
      <c r="J81" s="38" t="str">
        <f>IF(C81&lt;&gt;"","X","")</f>
        <v/>
      </c>
      <c r="K81" s="23"/>
      <c r="L81" s="23"/>
      <c r="M81" s="23"/>
      <c r="N81" s="23"/>
      <c r="O81" s="23"/>
      <c r="P81" s="23"/>
      <c r="Q81" s="23"/>
      <c r="R81" s="23"/>
    </row>
    <row r="82" spans="1:18" s="26" customFormat="1" ht="18.75" hidden="1" customHeight="1" x14ac:dyDescent="0.25">
      <c r="A82" s="34"/>
      <c r="B82" s="33" t="s">
        <v>20</v>
      </c>
      <c r="C82" s="79"/>
      <c r="D82" s="80"/>
      <c r="E82" s="80"/>
      <c r="F82" s="80"/>
      <c r="G82" s="81"/>
      <c r="H82" s="23"/>
      <c r="I82" s="23"/>
      <c r="J82" s="38" t="str">
        <f>IF(C82&lt;&gt;"","X","")</f>
        <v/>
      </c>
      <c r="K82" s="23"/>
      <c r="L82" s="23"/>
      <c r="M82" s="23"/>
      <c r="N82" s="23"/>
      <c r="O82" s="23"/>
      <c r="P82" s="23"/>
      <c r="Q82" s="23"/>
      <c r="R82" s="23"/>
    </row>
    <row r="83" spans="1:18" s="26" customFormat="1" ht="18.75" hidden="1" customHeight="1" x14ac:dyDescent="0.25">
      <c r="A83" s="34"/>
      <c r="B83" s="33" t="s">
        <v>8</v>
      </c>
      <c r="C83" s="79"/>
      <c r="D83" s="80"/>
      <c r="E83" s="80"/>
      <c r="F83" s="80"/>
      <c r="G83" s="81"/>
      <c r="H83" s="23"/>
      <c r="I83" s="23"/>
      <c r="J83" s="38" t="str">
        <f>IF(C83&lt;&gt;"","X","")</f>
        <v/>
      </c>
      <c r="K83" s="23"/>
      <c r="L83" s="23"/>
      <c r="M83" s="23"/>
      <c r="N83" s="23"/>
      <c r="O83" s="23"/>
      <c r="P83" s="23"/>
      <c r="Q83" s="23"/>
      <c r="R83" s="23"/>
    </row>
    <row r="84" spans="1:18" s="26" customFormat="1" ht="18.75" hidden="1" customHeight="1" x14ac:dyDescent="0.25">
      <c r="A84" s="34"/>
      <c r="B84" s="33" t="s">
        <v>9</v>
      </c>
      <c r="C84" s="79"/>
      <c r="D84" s="80"/>
      <c r="E84" s="80"/>
      <c r="F84" s="80"/>
      <c r="G84" s="81"/>
      <c r="H84" s="23"/>
      <c r="I84" s="23"/>
      <c r="J84" s="38" t="str">
        <f>IF(C84&lt;&gt;"","X","")</f>
        <v/>
      </c>
      <c r="K84" s="23"/>
      <c r="L84" s="23"/>
      <c r="M84" s="23"/>
      <c r="N84" s="23"/>
      <c r="O84" s="23"/>
      <c r="P84" s="23"/>
      <c r="Q84" s="23"/>
      <c r="R84" s="23"/>
    </row>
    <row r="85" spans="1:18" s="26" customFormat="1" ht="12" hidden="1" customHeight="1" x14ac:dyDescent="0.25">
      <c r="A85" s="34"/>
      <c r="B85" s="33"/>
      <c r="C85" s="29"/>
      <c r="D85" s="29"/>
      <c r="E85" s="29"/>
      <c r="F85" s="29"/>
      <c r="G85" s="29"/>
      <c r="H85" s="23"/>
      <c r="I85" s="23"/>
      <c r="J85" s="38" t="str">
        <f>IF(J80="X","X","")</f>
        <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79"/>
      <c r="D92" s="80"/>
      <c r="E92" s="80"/>
      <c r="F92" s="80"/>
      <c r="G92" s="81"/>
      <c r="H92" s="23"/>
      <c r="I92" s="23"/>
      <c r="J92" s="38" t="str">
        <f>IF(C92&lt;&gt;"","X","")</f>
        <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60.75" hidden="1" customHeight="1" x14ac:dyDescent="0.25">
      <c r="A99" s="34"/>
      <c r="B99" s="33" t="s">
        <v>34</v>
      </c>
      <c r="C99" s="79"/>
      <c r="D99" s="80"/>
      <c r="E99" s="80"/>
      <c r="F99" s="80"/>
      <c r="G99" s="81"/>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79"/>
      <c r="D104" s="80"/>
      <c r="E104" s="80"/>
      <c r="F104" s="80"/>
      <c r="G104" s="81"/>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79"/>
      <c r="D112" s="80"/>
      <c r="E112" s="80"/>
      <c r="F112" s="80"/>
      <c r="G112" s="81"/>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79"/>
      <c r="D113" s="80"/>
      <c r="E113" s="80"/>
      <c r="F113" s="80"/>
      <c r="G113" s="81"/>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hidden="1" x14ac:dyDescent="0.25">
      <c r="A116" s="34"/>
      <c r="B116" s="65" t="s">
        <v>29</v>
      </c>
      <c r="C116" s="34"/>
      <c r="D116" s="34"/>
      <c r="E116" s="34"/>
      <c r="F116" s="34"/>
      <c r="G116" s="34"/>
      <c r="H116" s="23"/>
      <c r="I116" s="23"/>
      <c r="J116" s="38" t="str">
        <f>IF(J117="X","X","")</f>
        <v/>
      </c>
      <c r="K116" s="23"/>
      <c r="L116" s="23"/>
      <c r="M116" s="23"/>
      <c r="N116" s="23"/>
      <c r="O116" s="23"/>
      <c r="P116" s="23"/>
      <c r="Q116" s="23"/>
      <c r="R116" s="23"/>
    </row>
    <row r="117" spans="1:18" s="26" customFormat="1" ht="54.75" hidden="1" customHeight="1" x14ac:dyDescent="0.25">
      <c r="A117" s="23"/>
      <c r="B117" s="83"/>
      <c r="C117" s="84"/>
      <c r="D117" s="84"/>
      <c r="E117" s="84"/>
      <c r="F117" s="84"/>
      <c r="G117" s="85"/>
      <c r="H117" s="23"/>
      <c r="I117" s="23"/>
      <c r="J117" s="38" t="str">
        <f>IF(B117&lt;&gt;"","X","")</f>
        <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2015-02-14T22:45:01Z</dcterms:modified>
</cp:coreProperties>
</file>